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ctalliance530.sharepoint.com/sites/Humanitarian/Freigegebene Dokumente/Policies &amp; Standards/02 Operations Guidance and Manual/5 Financial management and support/"/>
    </mc:Choice>
  </mc:AlternateContent>
  <xr:revisionPtr revIDLastSave="4038" documentId="13_ncr:1_{A7A25809-8B0B-4B72-B0CB-CC1FA93EFF8D}" xr6:coauthVersionLast="47" xr6:coauthVersionMax="47" xr10:uidLastSave="{64B36F4F-573A-4B01-8D1A-29FEA9D3CA24}"/>
  <bookViews>
    <workbookView xWindow="-110" yWindow="-110" windowWidth="19420" windowHeight="10300" tabRatio="798" firstSheet="1" activeTab="5" xr2:uid="{00000000-000D-0000-FFFF-FFFF00000000}"/>
  </bookViews>
  <sheets>
    <sheet name="Guidelines" sheetId="24" state="hidden" r:id="rId1"/>
    <sheet name="Instructions" sheetId="44" r:id="rId2"/>
    <sheet name="Consolidated Budget(old one)" sheetId="1" state="hidden" r:id="rId3"/>
    <sheet name="Financial Summary" sheetId="33" state="hidden" r:id="rId4"/>
    <sheet name="RBI" sheetId="34" state="hidden" r:id="rId5"/>
    <sheet name="Consolidated Budget" sheetId="38" r:id="rId6"/>
    <sheet name="Income " sheetId="35" r:id="rId7"/>
    <sheet name="Analysis" sheetId="9" r:id="rId8"/>
    <sheet name="Contact" sheetId="41" r:id="rId9"/>
    <sheet name="Sample Member" sheetId="42" state="hidden" r:id="rId10"/>
    <sheet name="Member 1" sheetId="4" r:id="rId11"/>
    <sheet name="Member 2" sheetId="46" r:id="rId12"/>
    <sheet name="Sheet1" sheetId="36" state="hidden" r:id="rId13"/>
    <sheet name="Member3" sheetId="45" r:id="rId14"/>
    <sheet name="Member 4" sheetId="47" r:id="rId15"/>
    <sheet name="Member 5" sheetId="48" r:id="rId16"/>
    <sheet name="Member 6" sheetId="49" r:id="rId17"/>
    <sheet name="Member 7" sheetId="50" r:id="rId18"/>
    <sheet name="List" sheetId="43" r:id="rId19"/>
    <sheet name="Member -7" sheetId="29" state="hidden" r:id="rId20"/>
    <sheet name="Member 8" sheetId="30" state="hidden" r:id="rId21"/>
    <sheet name="Member 9" sheetId="31" state="hidden" r:id="rId22"/>
    <sheet name="Member 10" sheetId="32" state="hidden" r:id="rId23"/>
  </sheets>
  <externalReferences>
    <externalReference r:id="rId24"/>
    <externalReference r:id="rId25"/>
  </externalReferences>
  <definedNames>
    <definedName name="_xlnm._FilterDatabase" localSheetId="6" hidden="1">'Income '!$A$10:$AI$147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6" roundtripDataSignature="AMtx7mgNh68JrPLtY9UeNkzK57vpOzMKKg=="/>
    </ext>
  </extLst>
</workbook>
</file>

<file path=xl/calcChain.xml><?xml version="1.0" encoding="utf-8"?>
<calcChain xmlns="http://schemas.openxmlformats.org/spreadsheetml/2006/main">
  <c r="C16" i="9" l="1"/>
  <c r="D16" i="9"/>
  <c r="E16" i="9"/>
  <c r="F16" i="9"/>
  <c r="G16" i="9"/>
  <c r="H16" i="9"/>
  <c r="B16" i="9"/>
  <c r="H15" i="9"/>
  <c r="G15" i="9"/>
  <c r="F15" i="9"/>
  <c r="E15" i="9"/>
  <c r="D15" i="9"/>
  <c r="C15" i="9"/>
  <c r="B15" i="9"/>
  <c r="H3" i="9"/>
  <c r="G3" i="9"/>
  <c r="C4" i="9"/>
  <c r="D4" i="9"/>
  <c r="E4" i="9"/>
  <c r="F4" i="9"/>
  <c r="G4" i="9"/>
  <c r="H4" i="9"/>
  <c r="C5" i="9"/>
  <c r="D5" i="9"/>
  <c r="E5" i="9"/>
  <c r="F5" i="9"/>
  <c r="G5" i="9"/>
  <c r="H5" i="9"/>
  <c r="C6" i="9"/>
  <c r="D6" i="9"/>
  <c r="E6" i="9"/>
  <c r="F6" i="9"/>
  <c r="G6" i="9"/>
  <c r="H6" i="9"/>
  <c r="C7" i="9"/>
  <c r="D7" i="9"/>
  <c r="E7" i="9"/>
  <c r="F7" i="9"/>
  <c r="G7" i="9"/>
  <c r="H7" i="9"/>
  <c r="C8" i="9"/>
  <c r="D8" i="9"/>
  <c r="E8" i="9"/>
  <c r="F8" i="9"/>
  <c r="G8" i="9"/>
  <c r="H8" i="9"/>
  <c r="C9" i="9"/>
  <c r="D9" i="9"/>
  <c r="E9" i="9"/>
  <c r="F9" i="9"/>
  <c r="G9" i="9"/>
  <c r="H9" i="9"/>
  <c r="C10" i="9"/>
  <c r="D10" i="9"/>
  <c r="E10" i="9"/>
  <c r="F10" i="9"/>
  <c r="G10" i="9"/>
  <c r="H10" i="9"/>
  <c r="C11" i="9"/>
  <c r="D11" i="9"/>
  <c r="E11" i="9"/>
  <c r="F11" i="9"/>
  <c r="G11" i="9"/>
  <c r="H11" i="9"/>
  <c r="C12" i="9"/>
  <c r="D12" i="9"/>
  <c r="E12" i="9"/>
  <c r="F12" i="9"/>
  <c r="G12" i="9"/>
  <c r="H12" i="9"/>
  <c r="H13" i="9"/>
  <c r="B5" i="9"/>
  <c r="B6" i="9"/>
  <c r="B7" i="9"/>
  <c r="B8" i="9"/>
  <c r="B9" i="9"/>
  <c r="B10" i="9"/>
  <c r="B11" i="9"/>
  <c r="B12" i="9"/>
  <c r="B4" i="9"/>
  <c r="F3" i="9"/>
  <c r="E3" i="9"/>
  <c r="D3" i="9"/>
  <c r="C3" i="9"/>
  <c r="B3" i="9"/>
  <c r="G13" i="9"/>
  <c r="A5" i="9"/>
  <c r="A6" i="9"/>
  <c r="A7" i="9"/>
  <c r="A8" i="9"/>
  <c r="A9" i="9"/>
  <c r="A10" i="9"/>
  <c r="A11" i="9"/>
  <c r="A12" i="9"/>
  <c r="A4" i="9"/>
  <c r="Q9" i="35"/>
  <c r="O9" i="35"/>
  <c r="M9" i="35"/>
  <c r="K9" i="35"/>
  <c r="I9" i="35"/>
  <c r="G9" i="35"/>
  <c r="E9" i="35"/>
  <c r="E15" i="38"/>
  <c r="K11" i="38"/>
  <c r="L11" i="38"/>
  <c r="M11" i="38"/>
  <c r="G206" i="50"/>
  <c r="G205" i="50"/>
  <c r="G204" i="50"/>
  <c r="G203" i="50"/>
  <c r="G202" i="50"/>
  <c r="G201" i="50"/>
  <c r="G200" i="50"/>
  <c r="G199" i="50"/>
  <c r="S199" i="50" s="1"/>
  <c r="G198" i="50"/>
  <c r="G197" i="50"/>
  <c r="S197" i="50" s="1"/>
  <c r="G194" i="50"/>
  <c r="G193" i="50"/>
  <c r="G192" i="50"/>
  <c r="G191" i="50"/>
  <c r="R191" i="50" s="1"/>
  <c r="G190" i="50"/>
  <c r="S190" i="50" s="1"/>
  <c r="G189" i="50"/>
  <c r="S189" i="50" s="1"/>
  <c r="G188" i="50"/>
  <c r="G187" i="50"/>
  <c r="G186" i="50"/>
  <c r="G185" i="50"/>
  <c r="G184" i="50"/>
  <c r="R184" i="50" s="1"/>
  <c r="G183" i="50"/>
  <c r="G182" i="50"/>
  <c r="S182" i="50" s="1"/>
  <c r="G181" i="50"/>
  <c r="G180" i="50"/>
  <c r="S180" i="50" s="1"/>
  <c r="G179" i="50"/>
  <c r="G178" i="50"/>
  <c r="R178" i="50" s="1"/>
  <c r="G177" i="50"/>
  <c r="G176" i="50"/>
  <c r="G175" i="50"/>
  <c r="G174" i="50"/>
  <c r="G167" i="50"/>
  <c r="S167" i="50" s="1"/>
  <c r="G166" i="50"/>
  <c r="G165" i="50"/>
  <c r="G164" i="50"/>
  <c r="R164" i="50" s="1"/>
  <c r="G163" i="50"/>
  <c r="G160" i="50"/>
  <c r="S160" i="50" s="1"/>
  <c r="G159" i="50"/>
  <c r="G158" i="50"/>
  <c r="S158" i="50" s="1"/>
  <c r="G157" i="50"/>
  <c r="G156" i="50"/>
  <c r="R156" i="50" s="1"/>
  <c r="G155" i="50"/>
  <c r="G154" i="50"/>
  <c r="G151" i="50"/>
  <c r="G150" i="50"/>
  <c r="G149" i="50"/>
  <c r="G148" i="50"/>
  <c r="S148" i="50" s="1"/>
  <c r="G147" i="50"/>
  <c r="G146" i="50"/>
  <c r="R146" i="50" s="1"/>
  <c r="G145" i="50"/>
  <c r="G144" i="50"/>
  <c r="S144" i="50" s="1"/>
  <c r="G143" i="50"/>
  <c r="S143" i="50" s="1"/>
  <c r="G142" i="50"/>
  <c r="G139" i="50"/>
  <c r="G138" i="50"/>
  <c r="G137" i="50"/>
  <c r="G136" i="50"/>
  <c r="G135" i="50"/>
  <c r="G134" i="50"/>
  <c r="G133" i="50"/>
  <c r="S133" i="50" s="1"/>
  <c r="G131" i="50"/>
  <c r="R131" i="50" s="1"/>
  <c r="G121" i="50"/>
  <c r="R121" i="50" s="1"/>
  <c r="G120" i="50"/>
  <c r="G117" i="50"/>
  <c r="G116" i="50"/>
  <c r="S116" i="50" s="1"/>
  <c r="G115" i="50"/>
  <c r="G114" i="50"/>
  <c r="G113" i="50"/>
  <c r="G112" i="50"/>
  <c r="G111" i="50"/>
  <c r="S111" i="50" s="1"/>
  <c r="G110" i="50"/>
  <c r="G109" i="50"/>
  <c r="G108" i="50"/>
  <c r="G107" i="50"/>
  <c r="G106" i="50"/>
  <c r="G104" i="50"/>
  <c r="G103" i="50"/>
  <c r="G102" i="50"/>
  <c r="G101" i="50"/>
  <c r="G100" i="50"/>
  <c r="G99" i="50"/>
  <c r="G98" i="50"/>
  <c r="S98" i="50" s="1"/>
  <c r="G97" i="50"/>
  <c r="G95" i="50"/>
  <c r="G94" i="50"/>
  <c r="G93" i="50"/>
  <c r="G92" i="50"/>
  <c r="G91" i="50"/>
  <c r="G90" i="50"/>
  <c r="G89" i="50"/>
  <c r="G88" i="50"/>
  <c r="G86" i="50"/>
  <c r="S86" i="50" s="1"/>
  <c r="G85" i="50"/>
  <c r="G84" i="50"/>
  <c r="R84" i="50" s="1"/>
  <c r="G83" i="50"/>
  <c r="G82" i="50"/>
  <c r="G81" i="50"/>
  <c r="G80" i="50"/>
  <c r="G79" i="50"/>
  <c r="G77" i="50"/>
  <c r="G76" i="50"/>
  <c r="G75" i="50"/>
  <c r="G74" i="50"/>
  <c r="G73" i="50"/>
  <c r="S73" i="50" s="1"/>
  <c r="G72" i="50"/>
  <c r="G71" i="50"/>
  <c r="S71" i="50" s="1"/>
  <c r="G70" i="50"/>
  <c r="G68" i="50"/>
  <c r="G67" i="50"/>
  <c r="G66" i="50"/>
  <c r="G65" i="50"/>
  <c r="G64" i="50"/>
  <c r="G63" i="50"/>
  <c r="G62" i="50"/>
  <c r="G61" i="50"/>
  <c r="G59" i="50"/>
  <c r="G58" i="50"/>
  <c r="G57" i="50"/>
  <c r="G56" i="50"/>
  <c r="R56" i="50" s="1"/>
  <c r="G55" i="50"/>
  <c r="G54" i="50"/>
  <c r="S54" i="50" s="1"/>
  <c r="G53" i="50"/>
  <c r="G52" i="50"/>
  <c r="S52" i="50" s="1"/>
  <c r="G50" i="50"/>
  <c r="G49" i="50"/>
  <c r="R49" i="50" s="1"/>
  <c r="G48" i="50"/>
  <c r="G47" i="50"/>
  <c r="G46" i="50"/>
  <c r="G45" i="50"/>
  <c r="G44" i="50"/>
  <c r="G43" i="50"/>
  <c r="R43" i="50" s="1"/>
  <c r="G41" i="50"/>
  <c r="G40" i="50"/>
  <c r="G39" i="50"/>
  <c r="G38" i="50"/>
  <c r="S38" i="50" s="1"/>
  <c r="G37" i="50"/>
  <c r="G36" i="50"/>
  <c r="R36" i="50" s="1"/>
  <c r="G35" i="50"/>
  <c r="G34" i="50"/>
  <c r="G29" i="50"/>
  <c r="G28" i="50"/>
  <c r="R28" i="50" s="1"/>
  <c r="G27" i="50"/>
  <c r="G26" i="50"/>
  <c r="G25" i="50"/>
  <c r="G24" i="50"/>
  <c r="G23" i="50"/>
  <c r="G22" i="50"/>
  <c r="R22" i="50" s="1"/>
  <c r="G21" i="50"/>
  <c r="G20" i="50"/>
  <c r="S20" i="50" s="1"/>
  <c r="G19" i="50"/>
  <c r="G18" i="50"/>
  <c r="S18" i="50" s="1"/>
  <c r="G17" i="50"/>
  <c r="G16" i="50"/>
  <c r="R16" i="50" s="1"/>
  <c r="G15" i="50"/>
  <c r="G14" i="50"/>
  <c r="G13" i="50"/>
  <c r="G12" i="50"/>
  <c r="S12" i="50" s="1"/>
  <c r="G11" i="50"/>
  <c r="G10" i="50"/>
  <c r="G206" i="49"/>
  <c r="G205" i="49"/>
  <c r="G204" i="49"/>
  <c r="G203" i="49"/>
  <c r="G202" i="49"/>
  <c r="G201" i="49"/>
  <c r="G200" i="49"/>
  <c r="G199" i="49"/>
  <c r="R199" i="49" s="1"/>
  <c r="G198" i="49"/>
  <c r="G197" i="49"/>
  <c r="G194" i="49"/>
  <c r="G193" i="49"/>
  <c r="G192" i="49"/>
  <c r="G191" i="49"/>
  <c r="R191" i="49" s="1"/>
  <c r="G190" i="49"/>
  <c r="G189" i="49"/>
  <c r="S189" i="49" s="1"/>
  <c r="G188" i="49"/>
  <c r="G187" i="49"/>
  <c r="G186" i="49"/>
  <c r="G185" i="49"/>
  <c r="G184" i="49"/>
  <c r="G183" i="49"/>
  <c r="G182" i="49"/>
  <c r="R182" i="49" s="1"/>
  <c r="G181" i="49"/>
  <c r="G180" i="49"/>
  <c r="G179" i="49"/>
  <c r="G178" i="49"/>
  <c r="G177" i="49"/>
  <c r="G176" i="49"/>
  <c r="G175" i="49"/>
  <c r="G174" i="49"/>
  <c r="G167" i="49"/>
  <c r="R167" i="49" s="1"/>
  <c r="G166" i="49"/>
  <c r="G165" i="49"/>
  <c r="G164" i="49"/>
  <c r="S164" i="49" s="1"/>
  <c r="G163" i="49"/>
  <c r="G160" i="49"/>
  <c r="R160" i="49" s="1"/>
  <c r="G159" i="49"/>
  <c r="G158" i="49"/>
  <c r="G157" i="49"/>
  <c r="G156" i="49"/>
  <c r="R156" i="49" s="1"/>
  <c r="G155" i="49"/>
  <c r="G154" i="49"/>
  <c r="G151" i="49"/>
  <c r="G150" i="49"/>
  <c r="G149" i="49"/>
  <c r="G148" i="49"/>
  <c r="G147" i="49"/>
  <c r="G146" i="49"/>
  <c r="R146" i="49" s="1"/>
  <c r="G145" i="49"/>
  <c r="G144" i="49"/>
  <c r="R144" i="49" s="1"/>
  <c r="G143" i="49"/>
  <c r="G142" i="49"/>
  <c r="G139" i="49"/>
  <c r="G138" i="49"/>
  <c r="G137" i="49"/>
  <c r="R137" i="49" s="1"/>
  <c r="G136" i="49"/>
  <c r="G135" i="49"/>
  <c r="R135" i="49" s="1"/>
  <c r="G134" i="49"/>
  <c r="G133" i="49"/>
  <c r="G131" i="49"/>
  <c r="R131" i="49" s="1"/>
  <c r="G121" i="49"/>
  <c r="S121" i="49" s="1"/>
  <c r="G120" i="49"/>
  <c r="G117" i="49"/>
  <c r="G116" i="49"/>
  <c r="G115" i="49"/>
  <c r="R115" i="49" s="1"/>
  <c r="G114" i="49"/>
  <c r="G113" i="49"/>
  <c r="S113" i="49" s="1"/>
  <c r="G112" i="49"/>
  <c r="G111" i="49"/>
  <c r="G110" i="49"/>
  <c r="S110" i="49" s="1"/>
  <c r="G109" i="49"/>
  <c r="R109" i="49" s="1"/>
  <c r="G108" i="49"/>
  <c r="G107" i="49"/>
  <c r="G106" i="49"/>
  <c r="G104" i="49"/>
  <c r="G103" i="49"/>
  <c r="G102" i="49"/>
  <c r="G101" i="49"/>
  <c r="G100" i="49"/>
  <c r="R100" i="49" s="1"/>
  <c r="G99" i="49"/>
  <c r="G98" i="49"/>
  <c r="G97" i="49"/>
  <c r="S97" i="49" s="1"/>
  <c r="G95" i="49"/>
  <c r="R95" i="49" s="1"/>
  <c r="G94" i="49"/>
  <c r="G93" i="49"/>
  <c r="G92" i="49"/>
  <c r="G91" i="49"/>
  <c r="G90" i="49"/>
  <c r="G89" i="49"/>
  <c r="G88" i="49"/>
  <c r="G86" i="49"/>
  <c r="G85" i="49"/>
  <c r="G84" i="49"/>
  <c r="G83" i="49"/>
  <c r="S83" i="49" s="1"/>
  <c r="G82" i="49"/>
  <c r="R82" i="49" s="1"/>
  <c r="G81" i="49"/>
  <c r="G80" i="49"/>
  <c r="G79" i="49"/>
  <c r="G77" i="49"/>
  <c r="G76" i="49"/>
  <c r="G75" i="49"/>
  <c r="G74" i="49"/>
  <c r="G73" i="49"/>
  <c r="R73" i="49" s="1"/>
  <c r="G72" i="49"/>
  <c r="G71" i="49"/>
  <c r="G70" i="49"/>
  <c r="S70" i="49" s="1"/>
  <c r="G68" i="49"/>
  <c r="R68" i="49" s="1"/>
  <c r="G67" i="49"/>
  <c r="G66" i="49"/>
  <c r="G65" i="49"/>
  <c r="G64" i="49"/>
  <c r="G63" i="49"/>
  <c r="G62" i="49"/>
  <c r="G61" i="49"/>
  <c r="G59" i="49"/>
  <c r="G58" i="49"/>
  <c r="G57" i="49"/>
  <c r="G56" i="49"/>
  <c r="G55" i="49"/>
  <c r="G54" i="49"/>
  <c r="R54" i="49" s="1"/>
  <c r="G53" i="49"/>
  <c r="G52" i="49"/>
  <c r="G50" i="49"/>
  <c r="G49" i="49"/>
  <c r="G48" i="49"/>
  <c r="G47" i="49"/>
  <c r="G46" i="49"/>
  <c r="G45" i="49"/>
  <c r="G44" i="49"/>
  <c r="G43" i="49"/>
  <c r="G41" i="49"/>
  <c r="G40" i="49"/>
  <c r="R40" i="49" s="1"/>
  <c r="G39" i="49"/>
  <c r="G38" i="49"/>
  <c r="G37" i="49"/>
  <c r="G36" i="49"/>
  <c r="R36" i="49" s="1"/>
  <c r="G35" i="49"/>
  <c r="G34" i="49"/>
  <c r="G29" i="49"/>
  <c r="S29" i="49" s="1"/>
  <c r="G28" i="49"/>
  <c r="R28" i="49" s="1"/>
  <c r="G27" i="49"/>
  <c r="G26" i="49"/>
  <c r="G25" i="49"/>
  <c r="G24" i="49"/>
  <c r="G23" i="49"/>
  <c r="G22" i="49"/>
  <c r="G21" i="49"/>
  <c r="G20" i="49"/>
  <c r="R20" i="49" s="1"/>
  <c r="G19" i="49"/>
  <c r="G18" i="49"/>
  <c r="G17" i="49"/>
  <c r="S17" i="49" s="1"/>
  <c r="G16" i="49"/>
  <c r="G15" i="49"/>
  <c r="G14" i="49"/>
  <c r="G13" i="49"/>
  <c r="G12" i="49"/>
  <c r="G11" i="49"/>
  <c r="G10" i="49"/>
  <c r="G206" i="48"/>
  <c r="G205" i="48"/>
  <c r="G204" i="48"/>
  <c r="G203" i="48"/>
  <c r="G202" i="48"/>
  <c r="G201" i="48"/>
  <c r="G200" i="48"/>
  <c r="G199" i="48"/>
  <c r="R199" i="48" s="1"/>
  <c r="G198" i="48"/>
  <c r="G197" i="48"/>
  <c r="S197" i="48" s="1"/>
  <c r="G194" i="48"/>
  <c r="G193" i="48"/>
  <c r="G192" i="48"/>
  <c r="G191" i="48"/>
  <c r="G190" i="48"/>
  <c r="S190" i="48" s="1"/>
  <c r="G189" i="48"/>
  <c r="S189" i="48" s="1"/>
  <c r="G188" i="48"/>
  <c r="G187" i="48"/>
  <c r="G186" i="48"/>
  <c r="G185" i="48"/>
  <c r="G184" i="48"/>
  <c r="R184" i="48" s="1"/>
  <c r="G183" i="48"/>
  <c r="G182" i="48"/>
  <c r="R182" i="48" s="1"/>
  <c r="G181" i="48"/>
  <c r="G180" i="48"/>
  <c r="G179" i="48"/>
  <c r="G178" i="48"/>
  <c r="G177" i="48"/>
  <c r="R177" i="48" s="1"/>
  <c r="G176" i="48"/>
  <c r="G175" i="48"/>
  <c r="G174" i="48"/>
  <c r="S174" i="48" s="1"/>
  <c r="G167" i="48"/>
  <c r="R167" i="48" s="1"/>
  <c r="G166" i="48"/>
  <c r="R166" i="48" s="1"/>
  <c r="G165" i="48"/>
  <c r="G164" i="48"/>
  <c r="R164" i="48" s="1"/>
  <c r="G163" i="48"/>
  <c r="G160" i="48"/>
  <c r="G159" i="48"/>
  <c r="G158" i="48"/>
  <c r="G157" i="48"/>
  <c r="G156" i="48"/>
  <c r="R156" i="48" s="1"/>
  <c r="G155" i="48"/>
  <c r="G154" i="48"/>
  <c r="G151" i="48"/>
  <c r="G150" i="48"/>
  <c r="R150" i="48" s="1"/>
  <c r="G149" i="48"/>
  <c r="G148" i="48"/>
  <c r="R148" i="48" s="1"/>
  <c r="G147" i="48"/>
  <c r="G146" i="48"/>
  <c r="G145" i="48"/>
  <c r="R145" i="48" s="1"/>
  <c r="G144" i="48"/>
  <c r="R144" i="48" s="1"/>
  <c r="G143" i="48"/>
  <c r="G142" i="48"/>
  <c r="G139" i="48"/>
  <c r="G138" i="48"/>
  <c r="G137" i="48"/>
  <c r="G136" i="48"/>
  <c r="G134" i="48"/>
  <c r="G133" i="48"/>
  <c r="R133" i="48" s="1"/>
  <c r="G131" i="48"/>
  <c r="G121" i="48"/>
  <c r="R121" i="48" s="1"/>
  <c r="G120" i="48"/>
  <c r="G117" i="48"/>
  <c r="G116" i="48"/>
  <c r="R116" i="48" s="1"/>
  <c r="G115" i="48"/>
  <c r="G114" i="48"/>
  <c r="G113" i="48"/>
  <c r="R113" i="48" s="1"/>
  <c r="G112" i="48"/>
  <c r="G111" i="48"/>
  <c r="S111" i="48" s="1"/>
  <c r="G110" i="48"/>
  <c r="G109" i="48"/>
  <c r="R109" i="48" s="1"/>
  <c r="G108" i="48"/>
  <c r="G107" i="48"/>
  <c r="G106" i="48"/>
  <c r="G104" i="48"/>
  <c r="G103" i="48"/>
  <c r="G102" i="48"/>
  <c r="G101" i="48"/>
  <c r="G100" i="48"/>
  <c r="R100" i="48" s="1"/>
  <c r="G99" i="48"/>
  <c r="G98" i="48"/>
  <c r="R98" i="48" s="1"/>
  <c r="G97" i="48"/>
  <c r="G95" i="48"/>
  <c r="R95" i="48" s="1"/>
  <c r="G94" i="48"/>
  <c r="G93" i="48"/>
  <c r="G92" i="48"/>
  <c r="G91" i="48"/>
  <c r="G90" i="48"/>
  <c r="G89" i="48"/>
  <c r="G88" i="48"/>
  <c r="G86" i="48"/>
  <c r="G85" i="48"/>
  <c r="G84" i="48"/>
  <c r="G83" i="48"/>
  <c r="G82" i="48"/>
  <c r="R82" i="48" s="1"/>
  <c r="G81" i="48"/>
  <c r="G80" i="48"/>
  <c r="G79" i="48"/>
  <c r="G77" i="48"/>
  <c r="S77" i="48" s="1"/>
  <c r="G76" i="48"/>
  <c r="G75" i="48"/>
  <c r="G74" i="48"/>
  <c r="G73" i="48"/>
  <c r="R73" i="48" s="1"/>
  <c r="G72" i="48"/>
  <c r="G71" i="48"/>
  <c r="G70" i="48"/>
  <c r="G68" i="48"/>
  <c r="R68" i="48" s="1"/>
  <c r="G67" i="48"/>
  <c r="G66" i="48"/>
  <c r="G65" i="48"/>
  <c r="S65" i="48" s="1"/>
  <c r="G64" i="48"/>
  <c r="R64" i="48" s="1"/>
  <c r="G63" i="48"/>
  <c r="G62" i="48"/>
  <c r="G61" i="48"/>
  <c r="G59" i="48"/>
  <c r="G58" i="48"/>
  <c r="R58" i="48" s="1"/>
  <c r="G57" i="48"/>
  <c r="G56" i="48"/>
  <c r="G55" i="48"/>
  <c r="G54" i="48"/>
  <c r="G53" i="48"/>
  <c r="G52" i="48"/>
  <c r="R52" i="48" s="1"/>
  <c r="G50" i="48"/>
  <c r="S50" i="48" s="1"/>
  <c r="G49" i="48"/>
  <c r="R49" i="48" s="1"/>
  <c r="G48" i="48"/>
  <c r="R48" i="48" s="1"/>
  <c r="G47" i="48"/>
  <c r="G46" i="48"/>
  <c r="S46" i="48" s="1"/>
  <c r="G45" i="48"/>
  <c r="R45" i="48" s="1"/>
  <c r="G44" i="48"/>
  <c r="G43" i="48"/>
  <c r="G41" i="48"/>
  <c r="G40" i="48"/>
  <c r="G39" i="48"/>
  <c r="G38" i="48"/>
  <c r="G37" i="48"/>
  <c r="S37" i="48" s="1"/>
  <c r="G36" i="48"/>
  <c r="R36" i="48" s="1"/>
  <c r="G35" i="48"/>
  <c r="G34" i="48"/>
  <c r="G29" i="48"/>
  <c r="G28" i="48"/>
  <c r="G27" i="48"/>
  <c r="R27" i="48" s="1"/>
  <c r="G26" i="48"/>
  <c r="G25" i="48"/>
  <c r="S25" i="48" s="1"/>
  <c r="G24" i="48"/>
  <c r="G23" i="48"/>
  <c r="G22" i="48"/>
  <c r="G21" i="48"/>
  <c r="R21" i="48" s="1"/>
  <c r="G20" i="48"/>
  <c r="R20" i="48" s="1"/>
  <c r="G19" i="48"/>
  <c r="G18" i="48"/>
  <c r="R18" i="48" s="1"/>
  <c r="G17" i="48"/>
  <c r="S17" i="48" s="1"/>
  <c r="G16" i="48"/>
  <c r="R16" i="48" s="1"/>
  <c r="G15" i="48"/>
  <c r="R15" i="48" s="1"/>
  <c r="G14" i="48"/>
  <c r="G13" i="48"/>
  <c r="S13" i="48" s="1"/>
  <c r="G12" i="48"/>
  <c r="G11" i="48"/>
  <c r="G10" i="48"/>
  <c r="G206" i="47"/>
  <c r="G205" i="47"/>
  <c r="G204" i="47"/>
  <c r="S204" i="47" s="1"/>
  <c r="G203" i="47"/>
  <c r="G202" i="47"/>
  <c r="G201" i="47"/>
  <c r="R201" i="47" s="1"/>
  <c r="G200" i="47"/>
  <c r="G199" i="47"/>
  <c r="R199" i="47" s="1"/>
  <c r="G198" i="47"/>
  <c r="G197" i="47"/>
  <c r="S197" i="47" s="1"/>
  <c r="G194" i="47"/>
  <c r="G193" i="47"/>
  <c r="S193" i="47" s="1"/>
  <c r="G192" i="47"/>
  <c r="G191" i="47"/>
  <c r="R191" i="47" s="1"/>
  <c r="G190" i="47"/>
  <c r="G189" i="47"/>
  <c r="G188" i="47"/>
  <c r="G187" i="47"/>
  <c r="S187" i="47" s="1"/>
  <c r="G186" i="47"/>
  <c r="G185" i="47"/>
  <c r="G184" i="47"/>
  <c r="S184" i="47" s="1"/>
  <c r="G183" i="47"/>
  <c r="R183" i="47" s="1"/>
  <c r="G182" i="47"/>
  <c r="R182" i="47" s="1"/>
  <c r="G181" i="47"/>
  <c r="G180" i="47"/>
  <c r="S180" i="47" s="1"/>
  <c r="G179" i="47"/>
  <c r="G178" i="47"/>
  <c r="G177" i="47"/>
  <c r="G176" i="47"/>
  <c r="G175" i="47"/>
  <c r="R175" i="47" s="1"/>
  <c r="G174" i="47"/>
  <c r="G167" i="47"/>
  <c r="G166" i="47"/>
  <c r="G165" i="47"/>
  <c r="G164" i="47"/>
  <c r="S164" i="47" s="1"/>
  <c r="G163" i="47"/>
  <c r="G160" i="47"/>
  <c r="R160" i="47" s="1"/>
  <c r="G159" i="47"/>
  <c r="G158" i="47"/>
  <c r="G157" i="47"/>
  <c r="G156" i="47"/>
  <c r="R156" i="47" s="1"/>
  <c r="G155" i="47"/>
  <c r="G154" i="47"/>
  <c r="G151" i="47"/>
  <c r="G150" i="47"/>
  <c r="R150" i="47" s="1"/>
  <c r="G149" i="47"/>
  <c r="G148" i="47"/>
  <c r="S148" i="47" s="1"/>
  <c r="G147" i="47"/>
  <c r="G146" i="47"/>
  <c r="R146" i="47" s="1"/>
  <c r="G145" i="47"/>
  <c r="G144" i="47"/>
  <c r="G143" i="47"/>
  <c r="G142" i="47"/>
  <c r="G139" i="47"/>
  <c r="R139" i="47" s="1"/>
  <c r="G138" i="47"/>
  <c r="G137" i="47"/>
  <c r="G136" i="47"/>
  <c r="G131" i="47"/>
  <c r="G126" i="47"/>
  <c r="G117" i="47"/>
  <c r="G116" i="47"/>
  <c r="R116" i="47" s="1"/>
  <c r="G115" i="47"/>
  <c r="R115" i="47" s="1"/>
  <c r="G114" i="47"/>
  <c r="G113" i="47"/>
  <c r="G112" i="47"/>
  <c r="G111" i="47"/>
  <c r="S111" i="47" s="1"/>
  <c r="G110" i="47"/>
  <c r="G109" i="47"/>
  <c r="R109" i="47" s="1"/>
  <c r="G108" i="47"/>
  <c r="G107" i="47"/>
  <c r="G106" i="47"/>
  <c r="S106" i="47" s="1"/>
  <c r="G104" i="47"/>
  <c r="G103" i="47"/>
  <c r="G102" i="47"/>
  <c r="G101" i="47"/>
  <c r="G100" i="47"/>
  <c r="G99" i="47"/>
  <c r="G98" i="47"/>
  <c r="S98" i="47" s="1"/>
  <c r="G97" i="47"/>
  <c r="G95" i="47"/>
  <c r="G94" i="47"/>
  <c r="G93" i="47"/>
  <c r="G92" i="47"/>
  <c r="S92" i="47" s="1"/>
  <c r="G91" i="47"/>
  <c r="G90" i="47"/>
  <c r="G89" i="47"/>
  <c r="G88" i="47"/>
  <c r="G86" i="47"/>
  <c r="G85" i="47"/>
  <c r="G84" i="47"/>
  <c r="S84" i="47" s="1"/>
  <c r="G83" i="47"/>
  <c r="G82" i="47"/>
  <c r="R82" i="47" s="1"/>
  <c r="G81" i="47"/>
  <c r="G80" i="47"/>
  <c r="G79" i="47"/>
  <c r="G77" i="47"/>
  <c r="G76" i="47"/>
  <c r="G75" i="47"/>
  <c r="R75" i="47" s="1"/>
  <c r="G74" i="47"/>
  <c r="G73" i="47"/>
  <c r="G72" i="47"/>
  <c r="G71" i="47"/>
  <c r="S71" i="47" s="1"/>
  <c r="G70" i="47"/>
  <c r="G68" i="47"/>
  <c r="R68" i="47" s="1"/>
  <c r="G67" i="47"/>
  <c r="G66" i="47"/>
  <c r="G65" i="47"/>
  <c r="S65" i="47" s="1"/>
  <c r="G64" i="47"/>
  <c r="G63" i="47"/>
  <c r="G62" i="47"/>
  <c r="S62" i="47" s="1"/>
  <c r="G61" i="47"/>
  <c r="G59" i="47"/>
  <c r="G58" i="47"/>
  <c r="G57" i="47"/>
  <c r="G56" i="47"/>
  <c r="S56" i="47" s="1"/>
  <c r="G55" i="47"/>
  <c r="G54" i="47"/>
  <c r="R54" i="47" s="1"/>
  <c r="G53" i="47"/>
  <c r="G52" i="47"/>
  <c r="G50" i="47"/>
  <c r="G49" i="47"/>
  <c r="G48" i="47"/>
  <c r="G47" i="47"/>
  <c r="G46" i="47"/>
  <c r="G45" i="47"/>
  <c r="G44" i="47"/>
  <c r="R44" i="47" s="1"/>
  <c r="G43" i="47"/>
  <c r="G41" i="47"/>
  <c r="G40" i="47"/>
  <c r="R40" i="47" s="1"/>
  <c r="G39" i="47"/>
  <c r="G38" i="47"/>
  <c r="S38" i="47" s="1"/>
  <c r="G37" i="47"/>
  <c r="G36" i="47"/>
  <c r="R36" i="47" s="1"/>
  <c r="G35" i="47"/>
  <c r="G34" i="47"/>
  <c r="G29" i="47"/>
  <c r="G28" i="47"/>
  <c r="R28" i="47" s="1"/>
  <c r="G27" i="47"/>
  <c r="G26" i="47"/>
  <c r="G25" i="47"/>
  <c r="S25" i="47" s="1"/>
  <c r="G24" i="47"/>
  <c r="G23" i="47"/>
  <c r="G22" i="47"/>
  <c r="G21" i="47"/>
  <c r="G20" i="47"/>
  <c r="R20" i="47" s="1"/>
  <c r="G19" i="47"/>
  <c r="G18" i="47"/>
  <c r="S18" i="47" s="1"/>
  <c r="G17" i="47"/>
  <c r="G16" i="47"/>
  <c r="G15" i="47"/>
  <c r="G14" i="47"/>
  <c r="G13" i="47"/>
  <c r="R13" i="47" s="1"/>
  <c r="G12" i="47"/>
  <c r="G11" i="47"/>
  <c r="G10" i="47"/>
  <c r="S10" i="47" s="1"/>
  <c r="J9" i="38"/>
  <c r="I9" i="38"/>
  <c r="H9" i="38"/>
  <c r="G9" i="38"/>
  <c r="G206" i="45"/>
  <c r="G205" i="45"/>
  <c r="G204" i="45"/>
  <c r="S204" i="45" s="1"/>
  <c r="G203" i="45"/>
  <c r="G202" i="45"/>
  <c r="G201" i="45"/>
  <c r="G200" i="45"/>
  <c r="G199" i="45"/>
  <c r="R199" i="45" s="1"/>
  <c r="G198" i="45"/>
  <c r="G197" i="45"/>
  <c r="G194" i="45"/>
  <c r="G193" i="45"/>
  <c r="G192" i="45"/>
  <c r="G191" i="45"/>
  <c r="S191" i="45" s="1"/>
  <c r="G190" i="45"/>
  <c r="S190" i="45" s="1"/>
  <c r="G189" i="45"/>
  <c r="S189" i="45" s="1"/>
  <c r="G188" i="45"/>
  <c r="G187" i="45"/>
  <c r="R187" i="45" s="1"/>
  <c r="G186" i="45"/>
  <c r="G185" i="45"/>
  <c r="G184" i="45"/>
  <c r="S184" i="45" s="1"/>
  <c r="G183" i="45"/>
  <c r="G182" i="45"/>
  <c r="R182" i="45" s="1"/>
  <c r="G181" i="45"/>
  <c r="G180" i="45"/>
  <c r="G179" i="45"/>
  <c r="G178" i="45"/>
  <c r="R178" i="45" s="1"/>
  <c r="G177" i="45"/>
  <c r="R177" i="45" s="1"/>
  <c r="G176" i="45"/>
  <c r="G175" i="45"/>
  <c r="S175" i="45" s="1"/>
  <c r="G174" i="45"/>
  <c r="G167" i="45"/>
  <c r="R167" i="45" s="1"/>
  <c r="G166" i="45"/>
  <c r="G165" i="45"/>
  <c r="G164" i="45"/>
  <c r="S164" i="45" s="1"/>
  <c r="G163" i="45"/>
  <c r="G160" i="45"/>
  <c r="G159" i="45"/>
  <c r="G158" i="45"/>
  <c r="G157" i="45"/>
  <c r="G156" i="45"/>
  <c r="R156" i="45" s="1"/>
  <c r="G155" i="45"/>
  <c r="R155" i="45" s="1"/>
  <c r="G154" i="45"/>
  <c r="G151" i="45"/>
  <c r="G150" i="45"/>
  <c r="R150" i="45" s="1"/>
  <c r="G149" i="45"/>
  <c r="G148" i="45"/>
  <c r="G147" i="45"/>
  <c r="G146" i="45"/>
  <c r="G145" i="45"/>
  <c r="R145" i="45" s="1"/>
  <c r="G144" i="45"/>
  <c r="R144" i="45" s="1"/>
  <c r="G143" i="45"/>
  <c r="G142" i="45"/>
  <c r="G139" i="45"/>
  <c r="G138" i="45"/>
  <c r="G137" i="45"/>
  <c r="G136" i="45"/>
  <c r="G135" i="45"/>
  <c r="R135" i="45" s="1"/>
  <c r="G134" i="45"/>
  <c r="G133" i="45"/>
  <c r="G131" i="45"/>
  <c r="G122" i="45"/>
  <c r="R122" i="45" s="1"/>
  <c r="G121" i="45"/>
  <c r="S121" i="45" s="1"/>
  <c r="G120" i="45"/>
  <c r="G117" i="45"/>
  <c r="G116" i="45"/>
  <c r="R116" i="45" s="1"/>
  <c r="G115" i="45"/>
  <c r="G114" i="45"/>
  <c r="G113" i="45"/>
  <c r="S113" i="45" s="1"/>
  <c r="G112" i="45"/>
  <c r="G111" i="45"/>
  <c r="S111" i="45" s="1"/>
  <c r="G110" i="45"/>
  <c r="G109" i="45"/>
  <c r="G108" i="45"/>
  <c r="G107" i="45"/>
  <c r="G106" i="45"/>
  <c r="S106" i="45" s="1"/>
  <c r="G104" i="45"/>
  <c r="G103" i="45"/>
  <c r="G102" i="45"/>
  <c r="G101" i="45"/>
  <c r="G100" i="45"/>
  <c r="R100" i="45" s="1"/>
  <c r="G99" i="45"/>
  <c r="G98" i="45"/>
  <c r="G97" i="45"/>
  <c r="G95" i="45"/>
  <c r="G94" i="45"/>
  <c r="R94" i="45" s="1"/>
  <c r="G93" i="45"/>
  <c r="G92" i="45"/>
  <c r="R92" i="45" s="1"/>
  <c r="G91" i="45"/>
  <c r="G90" i="45"/>
  <c r="G89" i="45"/>
  <c r="G88" i="45"/>
  <c r="G86" i="45"/>
  <c r="R86" i="45" s="1"/>
  <c r="G85" i="45"/>
  <c r="G84" i="45"/>
  <c r="G83" i="45"/>
  <c r="G82" i="45"/>
  <c r="G81" i="45"/>
  <c r="R81" i="45" s="1"/>
  <c r="G80" i="45"/>
  <c r="G79" i="45"/>
  <c r="S79" i="45" s="1"/>
  <c r="G77" i="45"/>
  <c r="G76" i="45"/>
  <c r="G75" i="45"/>
  <c r="G74" i="45"/>
  <c r="G73" i="45"/>
  <c r="R73" i="45" s="1"/>
  <c r="G72" i="45"/>
  <c r="G71" i="45"/>
  <c r="G70" i="45"/>
  <c r="G68" i="45"/>
  <c r="G67" i="45"/>
  <c r="R67" i="45" s="1"/>
  <c r="G66" i="45"/>
  <c r="G65" i="45"/>
  <c r="S65" i="45" s="1"/>
  <c r="G64" i="45"/>
  <c r="G63" i="45"/>
  <c r="G62" i="45"/>
  <c r="G61" i="45"/>
  <c r="G59" i="45"/>
  <c r="G58" i="45"/>
  <c r="G57" i="45"/>
  <c r="G56" i="45"/>
  <c r="G55" i="45"/>
  <c r="G54" i="45"/>
  <c r="R54" i="45" s="1"/>
  <c r="G53" i="45"/>
  <c r="G52" i="45"/>
  <c r="G50" i="45"/>
  <c r="R50" i="45" s="1"/>
  <c r="G49" i="45"/>
  <c r="R49" i="45" s="1"/>
  <c r="G48" i="45"/>
  <c r="G47" i="45"/>
  <c r="G46" i="45"/>
  <c r="G45" i="45"/>
  <c r="G44" i="45"/>
  <c r="G43" i="45"/>
  <c r="G41" i="45"/>
  <c r="G40" i="45"/>
  <c r="R40" i="45" s="1"/>
  <c r="G39" i="45"/>
  <c r="G38" i="45"/>
  <c r="G37" i="45"/>
  <c r="S37" i="45" s="1"/>
  <c r="G36" i="45"/>
  <c r="R36" i="45" s="1"/>
  <c r="G35" i="45"/>
  <c r="G34" i="45"/>
  <c r="G29" i="45"/>
  <c r="S29" i="45" s="1"/>
  <c r="G28" i="45"/>
  <c r="R28" i="45" s="1"/>
  <c r="G27" i="45"/>
  <c r="G26" i="45"/>
  <c r="G25" i="45"/>
  <c r="G24" i="45"/>
  <c r="G23" i="45"/>
  <c r="G22" i="45"/>
  <c r="G21" i="45"/>
  <c r="G20" i="45"/>
  <c r="R20" i="45" s="1"/>
  <c r="G19" i="45"/>
  <c r="G18" i="45"/>
  <c r="G17" i="45"/>
  <c r="G16" i="45"/>
  <c r="R16" i="45" s="1"/>
  <c r="G15" i="45"/>
  <c r="G14" i="45"/>
  <c r="G13" i="45"/>
  <c r="G12" i="45"/>
  <c r="R12" i="45" s="1"/>
  <c r="G11" i="45"/>
  <c r="G10" i="45"/>
  <c r="S10" i="45" s="1"/>
  <c r="F9" i="38"/>
  <c r="E9" i="38"/>
  <c r="D9" i="38"/>
  <c r="G206" i="46"/>
  <c r="G205" i="46"/>
  <c r="G204" i="46"/>
  <c r="G203" i="46"/>
  <c r="G202" i="46"/>
  <c r="G201" i="46"/>
  <c r="G200" i="46"/>
  <c r="G199" i="46"/>
  <c r="S199" i="46" s="1"/>
  <c r="G198" i="46"/>
  <c r="G197" i="46"/>
  <c r="G194" i="46"/>
  <c r="G193" i="46"/>
  <c r="G192" i="46"/>
  <c r="G191" i="46"/>
  <c r="R191" i="46" s="1"/>
  <c r="G190" i="46"/>
  <c r="S190" i="46" s="1"/>
  <c r="G189" i="46"/>
  <c r="S189" i="46" s="1"/>
  <c r="G188" i="46"/>
  <c r="G187" i="46"/>
  <c r="G186" i="46"/>
  <c r="G185" i="46"/>
  <c r="G184" i="46"/>
  <c r="G183" i="46"/>
  <c r="G182" i="46"/>
  <c r="G181" i="46"/>
  <c r="G180" i="46"/>
  <c r="G179" i="46"/>
  <c r="G178" i="46"/>
  <c r="R178" i="46" s="1"/>
  <c r="G177" i="46"/>
  <c r="G176" i="46"/>
  <c r="G175" i="46"/>
  <c r="G174" i="46"/>
  <c r="G167" i="46"/>
  <c r="S167" i="46" s="1"/>
  <c r="G166" i="46"/>
  <c r="G165" i="46"/>
  <c r="G164" i="46"/>
  <c r="G163" i="46"/>
  <c r="G160" i="46"/>
  <c r="S160" i="46" s="1"/>
  <c r="G159" i="46"/>
  <c r="G158" i="46"/>
  <c r="G157" i="46"/>
  <c r="G156" i="46"/>
  <c r="G155" i="46"/>
  <c r="G154" i="46"/>
  <c r="G151" i="46"/>
  <c r="G150" i="46"/>
  <c r="S150" i="46" s="1"/>
  <c r="G149" i="46"/>
  <c r="G148" i="46"/>
  <c r="G147" i="46"/>
  <c r="G146" i="46"/>
  <c r="R146" i="46" s="1"/>
  <c r="G145" i="46"/>
  <c r="G144" i="46"/>
  <c r="R144" i="46" s="1"/>
  <c r="G143" i="46"/>
  <c r="G142" i="46"/>
  <c r="G139" i="46"/>
  <c r="G138" i="46"/>
  <c r="G137" i="46"/>
  <c r="G136" i="46"/>
  <c r="G134" i="46"/>
  <c r="G131" i="46"/>
  <c r="R131" i="46" s="1"/>
  <c r="G121" i="46"/>
  <c r="R121" i="46" s="1"/>
  <c r="G120" i="46"/>
  <c r="G117" i="46"/>
  <c r="G116" i="46"/>
  <c r="S116" i="46" s="1"/>
  <c r="G115" i="46"/>
  <c r="R115" i="46" s="1"/>
  <c r="G114" i="46"/>
  <c r="G113" i="46"/>
  <c r="G112" i="46"/>
  <c r="G111" i="46"/>
  <c r="S111" i="46" s="1"/>
  <c r="G110" i="46"/>
  <c r="G109" i="46"/>
  <c r="R109" i="46" s="1"/>
  <c r="G108" i="46"/>
  <c r="R108" i="46" s="1"/>
  <c r="G107" i="46"/>
  <c r="G106" i="46"/>
  <c r="G104" i="46"/>
  <c r="G103" i="46"/>
  <c r="G102" i="46"/>
  <c r="G101" i="46"/>
  <c r="G100" i="46"/>
  <c r="G99" i="46"/>
  <c r="G98" i="46"/>
  <c r="G97" i="46"/>
  <c r="G95" i="46"/>
  <c r="R95" i="46" s="1"/>
  <c r="G94" i="46"/>
  <c r="G93" i="46"/>
  <c r="G92" i="46"/>
  <c r="G91" i="46"/>
  <c r="G90" i="46"/>
  <c r="G89" i="46"/>
  <c r="G88" i="46"/>
  <c r="G86" i="46"/>
  <c r="G85" i="46"/>
  <c r="G84" i="46"/>
  <c r="G83" i="46"/>
  <c r="G82" i="46"/>
  <c r="R82" i="46" s="1"/>
  <c r="G81" i="46"/>
  <c r="G80" i="46"/>
  <c r="G79" i="46"/>
  <c r="G77" i="46"/>
  <c r="G76" i="46"/>
  <c r="G75" i="46"/>
  <c r="S75" i="46" s="1"/>
  <c r="G74" i="46"/>
  <c r="G73" i="46"/>
  <c r="G72" i="46"/>
  <c r="G71" i="46"/>
  <c r="G70" i="46"/>
  <c r="G68" i="46"/>
  <c r="G67" i="46"/>
  <c r="G66" i="46"/>
  <c r="G65" i="46"/>
  <c r="G64" i="46"/>
  <c r="R64" i="46" s="1"/>
  <c r="G63" i="46"/>
  <c r="G62" i="46"/>
  <c r="S62" i="46" s="1"/>
  <c r="G61" i="46"/>
  <c r="G59" i="46"/>
  <c r="G58" i="46"/>
  <c r="R58" i="46" s="1"/>
  <c r="G57" i="46"/>
  <c r="G56" i="46"/>
  <c r="G55" i="46"/>
  <c r="G54" i="46"/>
  <c r="R54" i="46" s="1"/>
  <c r="G53" i="46"/>
  <c r="G52" i="46"/>
  <c r="G50" i="46"/>
  <c r="G49" i="46"/>
  <c r="R49" i="46" s="1"/>
  <c r="G48" i="46"/>
  <c r="G47" i="46"/>
  <c r="G46" i="46"/>
  <c r="G45" i="46"/>
  <c r="R45" i="46" s="1"/>
  <c r="G44" i="46"/>
  <c r="G43" i="46"/>
  <c r="G41" i="46"/>
  <c r="G40" i="46"/>
  <c r="G39" i="46"/>
  <c r="G38" i="46"/>
  <c r="G37" i="46"/>
  <c r="G36" i="46"/>
  <c r="G35" i="46"/>
  <c r="G34" i="46"/>
  <c r="G11" i="46"/>
  <c r="G12" i="46"/>
  <c r="G13" i="46"/>
  <c r="G14" i="46"/>
  <c r="G15" i="46"/>
  <c r="G16" i="46"/>
  <c r="G17" i="46"/>
  <c r="G18" i="46"/>
  <c r="G19" i="46"/>
  <c r="G20" i="46"/>
  <c r="G21" i="46"/>
  <c r="G22" i="46"/>
  <c r="R22" i="46" s="1"/>
  <c r="G23" i="46"/>
  <c r="G24" i="46"/>
  <c r="G25" i="46"/>
  <c r="G26" i="46"/>
  <c r="G27" i="46"/>
  <c r="G28" i="46"/>
  <c r="R28" i="46" s="1"/>
  <c r="G29" i="46"/>
  <c r="G10" i="46"/>
  <c r="Q212" i="50"/>
  <c r="O208" i="50"/>
  <c r="O209" i="50" s="1"/>
  <c r="N208" i="50"/>
  <c r="N209" i="50" s="1"/>
  <c r="S207" i="50"/>
  <c r="Q207" i="50"/>
  <c r="Q206" i="50"/>
  <c r="S206" i="50" s="1"/>
  <c r="F206" i="50"/>
  <c r="R206" i="50" s="1"/>
  <c r="Q205" i="50"/>
  <c r="S205" i="50" s="1"/>
  <c r="F205" i="50"/>
  <c r="Q204" i="50"/>
  <c r="F204" i="50"/>
  <c r="Q203" i="50"/>
  <c r="F203" i="50"/>
  <c r="Q202" i="50"/>
  <c r="F202" i="50"/>
  <c r="Q201" i="50"/>
  <c r="R201" i="50"/>
  <c r="F201" i="50"/>
  <c r="Q200" i="50"/>
  <c r="S200" i="50" s="1"/>
  <c r="F200" i="50"/>
  <c r="R200" i="50" s="1"/>
  <c r="Q199" i="50"/>
  <c r="F199" i="50"/>
  <c r="Q198" i="50"/>
  <c r="F198" i="50"/>
  <c r="F196" i="50" s="1"/>
  <c r="R197" i="50"/>
  <c r="Q197" i="50"/>
  <c r="F197" i="50"/>
  <c r="P196" i="50"/>
  <c r="O196" i="50"/>
  <c r="N196" i="50"/>
  <c r="L196" i="50"/>
  <c r="K196" i="50"/>
  <c r="I196" i="50"/>
  <c r="H196" i="50"/>
  <c r="Q195" i="50"/>
  <c r="S195" i="50" s="1"/>
  <c r="Q194" i="50"/>
  <c r="F194" i="50"/>
  <c r="Q193" i="50"/>
  <c r="F193" i="50"/>
  <c r="Q192" i="50"/>
  <c r="F192" i="50"/>
  <c r="R190" i="50"/>
  <c r="Q188" i="50"/>
  <c r="F188" i="50"/>
  <c r="Q187" i="50"/>
  <c r="F187" i="50"/>
  <c r="Q186" i="50"/>
  <c r="F186" i="50"/>
  <c r="Q185" i="50"/>
  <c r="F185" i="50"/>
  <c r="Q184" i="50"/>
  <c r="F184" i="50"/>
  <c r="Q183" i="50"/>
  <c r="F183" i="50"/>
  <c r="Q182" i="50"/>
  <c r="F182" i="50"/>
  <c r="Q181" i="50"/>
  <c r="F181" i="50"/>
  <c r="Q180" i="50"/>
  <c r="F180" i="50"/>
  <c r="Q179" i="50"/>
  <c r="F179" i="50"/>
  <c r="Q178" i="50"/>
  <c r="F178" i="50"/>
  <c r="Q177" i="50"/>
  <c r="F177" i="50"/>
  <c r="Q176" i="50"/>
  <c r="F176" i="50"/>
  <c r="Q175" i="50"/>
  <c r="F175" i="50"/>
  <c r="Q174" i="50"/>
  <c r="F174" i="50"/>
  <c r="Q173" i="50"/>
  <c r="P173" i="50"/>
  <c r="P208" i="50" s="1"/>
  <c r="P209" i="50" s="1"/>
  <c r="P211" i="50" s="1"/>
  <c r="P213" i="50" s="1"/>
  <c r="O173" i="50"/>
  <c r="N173" i="50"/>
  <c r="L173" i="50"/>
  <c r="L208" i="50" s="1"/>
  <c r="L209" i="50" s="1"/>
  <c r="K173" i="50"/>
  <c r="K208" i="50" s="1"/>
  <c r="K209" i="50" s="1"/>
  <c r="I173" i="50"/>
  <c r="I208" i="50" s="1"/>
  <c r="I209" i="50" s="1"/>
  <c r="H173" i="50"/>
  <c r="H208" i="50" s="1"/>
  <c r="H209" i="50" s="1"/>
  <c r="R172" i="50"/>
  <c r="S172" i="50" s="1"/>
  <c r="S170" i="50"/>
  <c r="R170" i="50"/>
  <c r="P169" i="50"/>
  <c r="O168" i="50"/>
  <c r="N168" i="50"/>
  <c r="L168" i="50"/>
  <c r="K168" i="50"/>
  <c r="I168" i="50"/>
  <c r="H168" i="50"/>
  <c r="Q167" i="50"/>
  <c r="Q166" i="50"/>
  <c r="F166" i="50"/>
  <c r="Q165" i="50"/>
  <c r="Q168" i="50" s="1"/>
  <c r="F165" i="50"/>
  <c r="Q164" i="50"/>
  <c r="F164" i="50"/>
  <c r="Q163" i="50"/>
  <c r="F163" i="50"/>
  <c r="F168" i="50" s="1"/>
  <c r="S162" i="50"/>
  <c r="O161" i="50"/>
  <c r="N161" i="50"/>
  <c r="L161" i="50"/>
  <c r="K161" i="50"/>
  <c r="I161" i="50"/>
  <c r="H161" i="50"/>
  <c r="F161" i="50"/>
  <c r="Q160" i="50"/>
  <c r="F160" i="50"/>
  <c r="Q159" i="50"/>
  <c r="F159" i="50"/>
  <c r="Q158" i="50"/>
  <c r="F158" i="50"/>
  <c r="Q157" i="50"/>
  <c r="F157" i="50"/>
  <c r="Q156" i="50"/>
  <c r="F156" i="50"/>
  <c r="Q155" i="50"/>
  <c r="F155" i="50"/>
  <c r="R155" i="50" s="1"/>
  <c r="Q154" i="50"/>
  <c r="F154" i="50"/>
  <c r="S153" i="50"/>
  <c r="O152" i="50"/>
  <c r="N152" i="50"/>
  <c r="L152" i="50"/>
  <c r="K152" i="50"/>
  <c r="I152" i="50"/>
  <c r="H152" i="50"/>
  <c r="F152" i="50"/>
  <c r="Q150" i="50"/>
  <c r="S150" i="50"/>
  <c r="F150" i="50"/>
  <c r="Q149" i="50"/>
  <c r="F149" i="50"/>
  <c r="Q148" i="50"/>
  <c r="F148" i="50"/>
  <c r="Q147" i="50"/>
  <c r="S147" i="50" s="1"/>
  <c r="F147" i="50"/>
  <c r="Q146" i="50"/>
  <c r="F146" i="50"/>
  <c r="Q145" i="50"/>
  <c r="F145" i="50"/>
  <c r="Q144" i="50"/>
  <c r="Q143" i="50"/>
  <c r="F143" i="50"/>
  <c r="Q142" i="50"/>
  <c r="Q152" i="50" s="1"/>
  <c r="F142" i="50"/>
  <c r="S141" i="50"/>
  <c r="Q139" i="50"/>
  <c r="S139" i="50" s="1"/>
  <c r="Q138" i="50"/>
  <c r="S138" i="50" s="1"/>
  <c r="Q137" i="50"/>
  <c r="Q136" i="50"/>
  <c r="Q135" i="50"/>
  <c r="F135" i="50"/>
  <c r="Q134" i="50"/>
  <c r="F134" i="50"/>
  <c r="Q133" i="50"/>
  <c r="F133" i="50"/>
  <c r="Q132" i="50"/>
  <c r="F132" i="50"/>
  <c r="G132" i="50" s="1"/>
  <c r="Q131" i="50"/>
  <c r="Q130" i="50"/>
  <c r="F130" i="50"/>
  <c r="G130" i="50" s="1"/>
  <c r="S130" i="50" s="1"/>
  <c r="Q129" i="50"/>
  <c r="F129" i="50"/>
  <c r="G129" i="50" s="1"/>
  <c r="Q128" i="50"/>
  <c r="F128" i="50"/>
  <c r="G128" i="50" s="1"/>
  <c r="S128" i="50" s="1"/>
  <c r="P127" i="50"/>
  <c r="O127" i="50"/>
  <c r="N127" i="50"/>
  <c r="L127" i="50"/>
  <c r="K127" i="50"/>
  <c r="I127" i="50"/>
  <c r="H127" i="50"/>
  <c r="Q126" i="50"/>
  <c r="F126" i="50"/>
  <c r="G126" i="50" s="1"/>
  <c r="Q125" i="50"/>
  <c r="F125" i="50"/>
  <c r="G125" i="50" s="1"/>
  <c r="R125" i="50" s="1"/>
  <c r="Q124" i="50"/>
  <c r="F124" i="50"/>
  <c r="G124" i="50" s="1"/>
  <c r="Q123" i="50"/>
  <c r="F123" i="50"/>
  <c r="G123" i="50" s="1"/>
  <c r="Q122" i="50"/>
  <c r="F122" i="50"/>
  <c r="G122" i="50" s="1"/>
  <c r="Q121" i="50"/>
  <c r="F121" i="50"/>
  <c r="Q120" i="50"/>
  <c r="F120" i="50"/>
  <c r="Q119" i="50"/>
  <c r="F119" i="50"/>
  <c r="G119" i="50" s="1"/>
  <c r="R119" i="50" s="1"/>
  <c r="P118" i="50"/>
  <c r="O118" i="50"/>
  <c r="N118" i="50"/>
  <c r="L118" i="50"/>
  <c r="K118" i="50"/>
  <c r="I118" i="50"/>
  <c r="H118" i="50"/>
  <c r="Q117" i="50"/>
  <c r="F117" i="50"/>
  <c r="Q116" i="50"/>
  <c r="F116" i="50"/>
  <c r="S115" i="50"/>
  <c r="R115" i="50"/>
  <c r="Q115" i="50"/>
  <c r="Q114" i="50"/>
  <c r="R114" i="50" s="1"/>
  <c r="F114" i="50"/>
  <c r="Q113" i="50"/>
  <c r="S113" i="50" s="1"/>
  <c r="R113" i="50"/>
  <c r="Q112" i="50"/>
  <c r="F112" i="50"/>
  <c r="Q111" i="50"/>
  <c r="Q110" i="50"/>
  <c r="F110" i="50"/>
  <c r="Q109" i="50"/>
  <c r="S109" i="50" s="1"/>
  <c r="R109" i="50"/>
  <c r="F109" i="50"/>
  <c r="Q108" i="50"/>
  <c r="F108" i="50"/>
  <c r="Q107" i="50"/>
  <c r="F107" i="50"/>
  <c r="F105" i="50" s="1"/>
  <c r="Q106" i="50"/>
  <c r="Q105" i="50" s="1"/>
  <c r="F106" i="50"/>
  <c r="P105" i="50"/>
  <c r="O105" i="50"/>
  <c r="N105" i="50"/>
  <c r="L105" i="50"/>
  <c r="K105" i="50"/>
  <c r="I105" i="50"/>
  <c r="H105" i="50"/>
  <c r="Q104" i="50"/>
  <c r="F104" i="50"/>
  <c r="Q103" i="50"/>
  <c r="F103" i="50"/>
  <c r="Q102" i="50"/>
  <c r="S102" i="50" s="1"/>
  <c r="R102" i="50"/>
  <c r="F102" i="50"/>
  <c r="Q101" i="50"/>
  <c r="F101" i="50"/>
  <c r="R101" i="50" s="1"/>
  <c r="Q100" i="50"/>
  <c r="S100" i="50"/>
  <c r="F100" i="50"/>
  <c r="Q99" i="50"/>
  <c r="F99" i="50"/>
  <c r="Q98" i="50"/>
  <c r="F98" i="50"/>
  <c r="F96" i="50" s="1"/>
  <c r="Q97" i="50"/>
  <c r="F97" i="50"/>
  <c r="P96" i="50"/>
  <c r="O96" i="50"/>
  <c r="N96" i="50"/>
  <c r="L96" i="50"/>
  <c r="K96" i="50"/>
  <c r="I96" i="50"/>
  <c r="H96" i="50"/>
  <c r="Q95" i="50"/>
  <c r="S95" i="50" s="1"/>
  <c r="R95" i="50"/>
  <c r="F95" i="50"/>
  <c r="Q94" i="50"/>
  <c r="F94" i="50"/>
  <c r="Q93" i="50"/>
  <c r="F93" i="50"/>
  <c r="Q92" i="50"/>
  <c r="F92" i="50"/>
  <c r="Q91" i="50"/>
  <c r="F91" i="50"/>
  <c r="Q90" i="50"/>
  <c r="F90" i="50"/>
  <c r="Q89" i="50"/>
  <c r="S89" i="50" s="1"/>
  <c r="R89" i="50"/>
  <c r="F89" i="50"/>
  <c r="Q88" i="50"/>
  <c r="Q87" i="50" s="1"/>
  <c r="F88" i="50"/>
  <c r="P87" i="50"/>
  <c r="O87" i="50"/>
  <c r="N87" i="50"/>
  <c r="L87" i="50"/>
  <c r="K87" i="50"/>
  <c r="I87" i="50"/>
  <c r="H87" i="50"/>
  <c r="F87" i="50"/>
  <c r="Q86" i="50"/>
  <c r="F86" i="50"/>
  <c r="Q85" i="50"/>
  <c r="F85" i="50"/>
  <c r="Q84" i="50"/>
  <c r="F84" i="50"/>
  <c r="Q83" i="50"/>
  <c r="F83" i="50"/>
  <c r="Q82" i="50"/>
  <c r="S82" i="50" s="1"/>
  <c r="R82" i="50"/>
  <c r="F82" i="50"/>
  <c r="Q81" i="50"/>
  <c r="F81" i="50"/>
  <c r="Q80" i="50"/>
  <c r="F80" i="50"/>
  <c r="F78" i="50" s="1"/>
  <c r="Q79" i="50"/>
  <c r="Q78" i="50" s="1"/>
  <c r="F79" i="50"/>
  <c r="P78" i="50"/>
  <c r="O78" i="50"/>
  <c r="N78" i="50"/>
  <c r="L78" i="50"/>
  <c r="K78" i="50"/>
  <c r="I78" i="50"/>
  <c r="H78" i="50"/>
  <c r="Q77" i="50"/>
  <c r="F77" i="50"/>
  <c r="Q76" i="50"/>
  <c r="F76" i="50"/>
  <c r="Q75" i="50"/>
  <c r="S75" i="50" s="1"/>
  <c r="R75" i="50"/>
  <c r="F75" i="50"/>
  <c r="Q74" i="50"/>
  <c r="S74" i="50" s="1"/>
  <c r="F74" i="50"/>
  <c r="R74" i="50" s="1"/>
  <c r="Q73" i="50"/>
  <c r="F73" i="50"/>
  <c r="Q72" i="50"/>
  <c r="F72" i="50"/>
  <c r="Q71" i="50"/>
  <c r="F71" i="50"/>
  <c r="F69" i="50" s="1"/>
  <c r="Q70" i="50"/>
  <c r="F70" i="50"/>
  <c r="P69" i="50"/>
  <c r="O69" i="50"/>
  <c r="N69" i="50"/>
  <c r="L69" i="50"/>
  <c r="K69" i="50"/>
  <c r="I69" i="50"/>
  <c r="H69" i="50"/>
  <c r="Q68" i="50"/>
  <c r="S68" i="50" s="1"/>
  <c r="R68" i="50"/>
  <c r="F68" i="50"/>
  <c r="Q67" i="50"/>
  <c r="F67" i="50"/>
  <c r="R67" i="50" s="1"/>
  <c r="Q66" i="50"/>
  <c r="F66" i="50"/>
  <c r="Q65" i="50"/>
  <c r="F65" i="50"/>
  <c r="Q64" i="50"/>
  <c r="F64" i="50"/>
  <c r="Q63" i="50"/>
  <c r="F63" i="50"/>
  <c r="Q62" i="50"/>
  <c r="S62" i="50" s="1"/>
  <c r="R62" i="50"/>
  <c r="F62" i="50"/>
  <c r="Q61" i="50"/>
  <c r="F61" i="50"/>
  <c r="P60" i="50"/>
  <c r="O60" i="50"/>
  <c r="N60" i="50"/>
  <c r="L60" i="50"/>
  <c r="K60" i="50"/>
  <c r="I60" i="50"/>
  <c r="H60" i="50"/>
  <c r="F60" i="50"/>
  <c r="Q59" i="50"/>
  <c r="F59" i="50"/>
  <c r="Q58" i="50"/>
  <c r="F58" i="50"/>
  <c r="Q57" i="50"/>
  <c r="F57" i="50"/>
  <c r="Q56" i="50"/>
  <c r="F56" i="50"/>
  <c r="Q55" i="50"/>
  <c r="F55" i="50"/>
  <c r="R55" i="50" s="1"/>
  <c r="Q54" i="50"/>
  <c r="F54" i="50"/>
  <c r="F51" i="50" s="1"/>
  <c r="Q53" i="50"/>
  <c r="F53" i="50"/>
  <c r="Q52" i="50"/>
  <c r="F52" i="50"/>
  <c r="P51" i="50"/>
  <c r="O51" i="50"/>
  <c r="N51" i="50"/>
  <c r="L51" i="50"/>
  <c r="K51" i="50"/>
  <c r="I51" i="50"/>
  <c r="H51" i="50"/>
  <c r="Q50" i="50"/>
  <c r="F50" i="50"/>
  <c r="Q49" i="50"/>
  <c r="F49" i="50"/>
  <c r="Q48" i="50"/>
  <c r="S48" i="50" s="1"/>
  <c r="F48" i="50"/>
  <c r="R48" i="50" s="1"/>
  <c r="Q47" i="50"/>
  <c r="F47" i="50"/>
  <c r="Q46" i="50"/>
  <c r="F46" i="50"/>
  <c r="Q45" i="50"/>
  <c r="F45" i="50"/>
  <c r="Q44" i="50"/>
  <c r="F44" i="50"/>
  <c r="F42" i="50" s="1"/>
  <c r="Q43" i="50"/>
  <c r="F43" i="50"/>
  <c r="P42" i="50"/>
  <c r="O42" i="50"/>
  <c r="N42" i="50"/>
  <c r="L42" i="50"/>
  <c r="K42" i="50"/>
  <c r="I42" i="50"/>
  <c r="H42" i="50"/>
  <c r="Q41" i="50"/>
  <c r="F41" i="50"/>
  <c r="R41" i="50" s="1"/>
  <c r="Q40" i="50"/>
  <c r="S40" i="50"/>
  <c r="F40" i="50"/>
  <c r="Q39" i="50"/>
  <c r="F39" i="50"/>
  <c r="Q38" i="50"/>
  <c r="F38" i="50"/>
  <c r="Q37" i="50"/>
  <c r="F37" i="50"/>
  <c r="Q36" i="50"/>
  <c r="F36" i="50"/>
  <c r="Q35" i="50"/>
  <c r="S35" i="50" s="1"/>
  <c r="F35" i="50"/>
  <c r="R35" i="50" s="1"/>
  <c r="Q34" i="50"/>
  <c r="F34" i="50"/>
  <c r="F33" i="50" s="1"/>
  <c r="P33" i="50"/>
  <c r="O33" i="50"/>
  <c r="N33" i="50"/>
  <c r="L33" i="50"/>
  <c r="K33" i="50"/>
  <c r="I33" i="50"/>
  <c r="H33" i="50"/>
  <c r="S32" i="50"/>
  <c r="R32" i="50"/>
  <c r="O31" i="50"/>
  <c r="N31" i="50"/>
  <c r="L31" i="50"/>
  <c r="K31" i="50"/>
  <c r="I31" i="50"/>
  <c r="H31" i="50"/>
  <c r="S30" i="50"/>
  <c r="R30" i="50"/>
  <c r="Q30" i="50"/>
  <c r="Q29" i="50"/>
  <c r="F29" i="50"/>
  <c r="Q28" i="50"/>
  <c r="F28" i="50"/>
  <c r="Q27" i="50"/>
  <c r="F27" i="50"/>
  <c r="Q26" i="50"/>
  <c r="F26" i="50"/>
  <c r="Q25" i="50"/>
  <c r="F25" i="50"/>
  <c r="Q24" i="50"/>
  <c r="F24" i="50"/>
  <c r="Q23" i="50"/>
  <c r="F23" i="50"/>
  <c r="Q22" i="50"/>
  <c r="F22" i="50"/>
  <c r="Q21" i="50"/>
  <c r="F21" i="50"/>
  <c r="F31" i="50" s="1"/>
  <c r="Q20" i="50"/>
  <c r="F20" i="50"/>
  <c r="Q19" i="50"/>
  <c r="F19" i="50"/>
  <c r="Q18" i="50"/>
  <c r="F18" i="50"/>
  <c r="Q17" i="50"/>
  <c r="F17" i="50"/>
  <c r="Q16" i="50"/>
  <c r="F16" i="50"/>
  <c r="Q15" i="50"/>
  <c r="S15" i="50" s="1"/>
  <c r="F15" i="50"/>
  <c r="R15" i="50" s="1"/>
  <c r="Q14" i="50"/>
  <c r="F14" i="50"/>
  <c r="Q13" i="50"/>
  <c r="F13" i="50"/>
  <c r="Q12" i="50"/>
  <c r="F12" i="50"/>
  <c r="Q11" i="50"/>
  <c r="Q31" i="50" s="1"/>
  <c r="F11" i="50"/>
  <c r="F10" i="50"/>
  <c r="Q212" i="49"/>
  <c r="P208" i="49"/>
  <c r="P209" i="49" s="1"/>
  <c r="P211" i="49" s="1"/>
  <c r="P213" i="49" s="1"/>
  <c r="O208" i="49"/>
  <c r="O209" i="49" s="1"/>
  <c r="S207" i="49"/>
  <c r="Q207" i="49"/>
  <c r="Q206" i="49"/>
  <c r="F206" i="49"/>
  <c r="Q205" i="49"/>
  <c r="F205" i="49"/>
  <c r="Q204" i="49"/>
  <c r="F204" i="49"/>
  <c r="Q203" i="49"/>
  <c r="F203" i="49"/>
  <c r="Q202" i="49"/>
  <c r="F202" i="49"/>
  <c r="Q201" i="49"/>
  <c r="F201" i="49"/>
  <c r="Q200" i="49"/>
  <c r="F200" i="49"/>
  <c r="Q199" i="49"/>
  <c r="F199" i="49"/>
  <c r="Q198" i="49"/>
  <c r="F198" i="49"/>
  <c r="F196" i="49" s="1"/>
  <c r="Q197" i="49"/>
  <c r="Q196" i="49" s="1"/>
  <c r="F197" i="49"/>
  <c r="P196" i="49"/>
  <c r="O196" i="49"/>
  <c r="N196" i="49"/>
  <c r="L196" i="49"/>
  <c r="K196" i="49"/>
  <c r="I196" i="49"/>
  <c r="H196" i="49"/>
  <c r="S195" i="49"/>
  <c r="R195" i="49"/>
  <c r="Q195" i="49"/>
  <c r="Q194" i="49"/>
  <c r="F194" i="49"/>
  <c r="R194" i="49" s="1"/>
  <c r="Q193" i="49"/>
  <c r="F193" i="49"/>
  <c r="Q192" i="49"/>
  <c r="F192" i="49"/>
  <c r="S190" i="49"/>
  <c r="Q188" i="49"/>
  <c r="F188" i="49"/>
  <c r="R188" i="49" s="1"/>
  <c r="Q187" i="49"/>
  <c r="F187" i="49"/>
  <c r="Q186" i="49"/>
  <c r="F186" i="49"/>
  <c r="Q185" i="49"/>
  <c r="F185" i="49"/>
  <c r="S184" i="49"/>
  <c r="R184" i="49"/>
  <c r="Q184" i="49"/>
  <c r="F184" i="49"/>
  <c r="Q183" i="49"/>
  <c r="F183" i="49"/>
  <c r="Q182" i="49"/>
  <c r="F182" i="49"/>
  <c r="Q181" i="49"/>
  <c r="F181" i="49"/>
  <c r="Q180" i="49"/>
  <c r="F180" i="49"/>
  <c r="Q179" i="49"/>
  <c r="F179" i="49"/>
  <c r="Q178" i="49"/>
  <c r="S178" i="49" s="1"/>
  <c r="R178" i="49"/>
  <c r="F178" i="49"/>
  <c r="Q177" i="49"/>
  <c r="F177" i="49"/>
  <c r="Q176" i="49"/>
  <c r="S176" i="49" s="1"/>
  <c r="F176" i="49"/>
  <c r="Q175" i="49"/>
  <c r="F175" i="49"/>
  <c r="Q174" i="49"/>
  <c r="F174" i="49"/>
  <c r="Q173" i="49"/>
  <c r="Q208" i="49" s="1"/>
  <c r="P173" i="49"/>
  <c r="O173" i="49"/>
  <c r="N173" i="49"/>
  <c r="N208" i="49" s="1"/>
  <c r="N209" i="49" s="1"/>
  <c r="L173" i="49"/>
  <c r="L208" i="49" s="1"/>
  <c r="L209" i="49" s="1"/>
  <c r="K173" i="49"/>
  <c r="K208" i="49" s="1"/>
  <c r="K209" i="49" s="1"/>
  <c r="I173" i="49"/>
  <c r="I208" i="49" s="1"/>
  <c r="I209" i="49" s="1"/>
  <c r="H173" i="49"/>
  <c r="H208" i="49" s="1"/>
  <c r="H209" i="49" s="1"/>
  <c r="R172" i="49"/>
  <c r="S172" i="49" s="1"/>
  <c r="S170" i="49"/>
  <c r="R170" i="49"/>
  <c r="P169" i="49"/>
  <c r="O168" i="49"/>
  <c r="N168" i="49"/>
  <c r="L168" i="49"/>
  <c r="K168" i="49"/>
  <c r="I168" i="49"/>
  <c r="H168" i="49"/>
  <c r="Q167" i="49"/>
  <c r="S167" i="49" s="1"/>
  <c r="Q166" i="49"/>
  <c r="F166" i="49"/>
  <c r="Q165" i="49"/>
  <c r="F165" i="49"/>
  <c r="Q164" i="49"/>
  <c r="F164" i="49"/>
  <c r="Q163" i="49"/>
  <c r="Q168" i="49" s="1"/>
  <c r="F163" i="49"/>
  <c r="S162" i="49"/>
  <c r="O161" i="49"/>
  <c r="N161" i="49"/>
  <c r="L161" i="49"/>
  <c r="K161" i="49"/>
  <c r="I161" i="49"/>
  <c r="H161" i="49"/>
  <c r="F161" i="49"/>
  <c r="Q160" i="49"/>
  <c r="F160" i="49"/>
  <c r="Q159" i="49"/>
  <c r="F159" i="49"/>
  <c r="Q158" i="49"/>
  <c r="F158" i="49"/>
  <c r="Q157" i="49"/>
  <c r="F157" i="49"/>
  <c r="Q156" i="49"/>
  <c r="F156" i="49"/>
  <c r="Q155" i="49"/>
  <c r="F155" i="49"/>
  <c r="Q154" i="49"/>
  <c r="F154" i="49"/>
  <c r="S153" i="49"/>
  <c r="O152" i="49"/>
  <c r="N152" i="49"/>
  <c r="L152" i="49"/>
  <c r="K152" i="49"/>
  <c r="I152" i="49"/>
  <c r="H152" i="49"/>
  <c r="F152" i="49"/>
  <c r="Q150" i="49"/>
  <c r="S150" i="49" s="1"/>
  <c r="R150" i="49"/>
  <c r="F150" i="49"/>
  <c r="Q149" i="49"/>
  <c r="F149" i="49"/>
  <c r="Q148" i="49"/>
  <c r="F148" i="49"/>
  <c r="Q147" i="49"/>
  <c r="F147" i="49"/>
  <c r="Q146" i="49"/>
  <c r="F146" i="49"/>
  <c r="Q145" i="49"/>
  <c r="S145" i="49" s="1"/>
  <c r="F145" i="49"/>
  <c r="Q144" i="49"/>
  <c r="Q143" i="49"/>
  <c r="F143" i="49"/>
  <c r="Q142" i="49"/>
  <c r="F142" i="49"/>
  <c r="S141" i="49"/>
  <c r="Q139" i="49"/>
  <c r="Q138" i="49"/>
  <c r="Q137" i="49"/>
  <c r="Q136" i="49"/>
  <c r="Q135" i="49"/>
  <c r="F135" i="49"/>
  <c r="Q134" i="49"/>
  <c r="F134" i="49"/>
  <c r="Q133" i="49"/>
  <c r="F133" i="49"/>
  <c r="Q132" i="49"/>
  <c r="F132" i="49"/>
  <c r="G132" i="49" s="1"/>
  <c r="Q131" i="49"/>
  <c r="Q130" i="49"/>
  <c r="F130" i="49"/>
  <c r="G130" i="49" s="1"/>
  <c r="R130" i="49" s="1"/>
  <c r="Q129" i="49"/>
  <c r="F129" i="49"/>
  <c r="Q128" i="49"/>
  <c r="F128" i="49"/>
  <c r="G128" i="49" s="1"/>
  <c r="P127" i="49"/>
  <c r="O127" i="49"/>
  <c r="N127" i="49"/>
  <c r="L127" i="49"/>
  <c r="K127" i="49"/>
  <c r="I127" i="49"/>
  <c r="H127" i="49"/>
  <c r="Q126" i="49"/>
  <c r="F126" i="49"/>
  <c r="G126" i="49" s="1"/>
  <c r="Q125" i="49"/>
  <c r="F125" i="49"/>
  <c r="G125" i="49" s="1"/>
  <c r="R125" i="49" s="1"/>
  <c r="Q124" i="49"/>
  <c r="F124" i="49"/>
  <c r="G124" i="49" s="1"/>
  <c r="Q123" i="49"/>
  <c r="F123" i="49"/>
  <c r="G123" i="49" s="1"/>
  <c r="Q122" i="49"/>
  <c r="F122" i="49"/>
  <c r="G122" i="49" s="1"/>
  <c r="Q121" i="49"/>
  <c r="F121" i="49"/>
  <c r="Q120" i="49"/>
  <c r="F120" i="49"/>
  <c r="Q119" i="49"/>
  <c r="F119" i="49"/>
  <c r="G119" i="49" s="1"/>
  <c r="P118" i="49"/>
  <c r="O118" i="49"/>
  <c r="N118" i="49"/>
  <c r="L118" i="49"/>
  <c r="K118" i="49"/>
  <c r="I118" i="49"/>
  <c r="H118" i="49"/>
  <c r="Q117" i="49"/>
  <c r="F117" i="49"/>
  <c r="R117" i="49" s="1"/>
  <c r="Q116" i="49"/>
  <c r="S116" i="49" s="1"/>
  <c r="R116" i="49"/>
  <c r="F116" i="49"/>
  <c r="Q115" i="49"/>
  <c r="S115" i="49" s="1"/>
  <c r="Q114" i="49"/>
  <c r="F114" i="49"/>
  <c r="Q113" i="49"/>
  <c r="Q112" i="49"/>
  <c r="S112" i="49" s="1"/>
  <c r="F112" i="49"/>
  <c r="R112" i="49" s="1"/>
  <c r="S111" i="49"/>
  <c r="Q111" i="49"/>
  <c r="R111" i="49"/>
  <c r="Q110" i="49"/>
  <c r="F110" i="49"/>
  <c r="Q109" i="49"/>
  <c r="F109" i="49"/>
  <c r="Q108" i="49"/>
  <c r="F108" i="49"/>
  <c r="Q107" i="49"/>
  <c r="F107" i="49"/>
  <c r="F105" i="49" s="1"/>
  <c r="Q106" i="49"/>
  <c r="Q105" i="49" s="1"/>
  <c r="F106" i="49"/>
  <c r="P105" i="49"/>
  <c r="O105" i="49"/>
  <c r="N105" i="49"/>
  <c r="L105" i="49"/>
  <c r="K105" i="49"/>
  <c r="I105" i="49"/>
  <c r="H105" i="49"/>
  <c r="Q104" i="49"/>
  <c r="S104" i="49" s="1"/>
  <c r="F104" i="49"/>
  <c r="R104" i="49" s="1"/>
  <c r="Q103" i="49"/>
  <c r="Q96" i="49" s="1"/>
  <c r="F103" i="49"/>
  <c r="R103" i="49" s="1"/>
  <c r="Q102" i="49"/>
  <c r="F102" i="49"/>
  <c r="Q101" i="49"/>
  <c r="F101" i="49"/>
  <c r="Q100" i="49"/>
  <c r="F100" i="49"/>
  <c r="Q99" i="49"/>
  <c r="S99" i="49" s="1"/>
  <c r="F99" i="49"/>
  <c r="R99" i="49" s="1"/>
  <c r="Q98" i="49"/>
  <c r="F98" i="49"/>
  <c r="Q97" i="49"/>
  <c r="F97" i="49"/>
  <c r="P96" i="49"/>
  <c r="O96" i="49"/>
  <c r="N96" i="49"/>
  <c r="L96" i="49"/>
  <c r="K96" i="49"/>
  <c r="I96" i="49"/>
  <c r="H96" i="49"/>
  <c r="Q95" i="49"/>
  <c r="F95" i="49"/>
  <c r="Q94" i="49"/>
  <c r="F94" i="49"/>
  <c r="Q93" i="49"/>
  <c r="F93" i="49"/>
  <c r="Q92" i="49"/>
  <c r="F92" i="49"/>
  <c r="Q91" i="49"/>
  <c r="S91" i="49" s="1"/>
  <c r="F91" i="49"/>
  <c r="R91" i="49" s="1"/>
  <c r="Q90" i="49"/>
  <c r="S90" i="49" s="1"/>
  <c r="F90" i="49"/>
  <c r="R90" i="49" s="1"/>
  <c r="Q89" i="49"/>
  <c r="F89" i="49"/>
  <c r="Q88" i="49"/>
  <c r="Q87" i="49" s="1"/>
  <c r="F88" i="49"/>
  <c r="P87" i="49"/>
  <c r="O87" i="49"/>
  <c r="N87" i="49"/>
  <c r="L87" i="49"/>
  <c r="K87" i="49"/>
  <c r="I87" i="49"/>
  <c r="H87" i="49"/>
  <c r="F87" i="49"/>
  <c r="Q86" i="49"/>
  <c r="R86" i="49"/>
  <c r="F86" i="49"/>
  <c r="Q85" i="49"/>
  <c r="F85" i="49"/>
  <c r="Q84" i="49"/>
  <c r="F84" i="49"/>
  <c r="Q83" i="49"/>
  <c r="R83" i="49"/>
  <c r="F83" i="49"/>
  <c r="Q82" i="49"/>
  <c r="F82" i="49"/>
  <c r="Q81" i="49"/>
  <c r="F81" i="49"/>
  <c r="Q80" i="49"/>
  <c r="F80" i="49"/>
  <c r="F78" i="49" s="1"/>
  <c r="Q79" i="49"/>
  <c r="Q78" i="49" s="1"/>
  <c r="F79" i="49"/>
  <c r="P78" i="49"/>
  <c r="O78" i="49"/>
  <c r="N78" i="49"/>
  <c r="L78" i="49"/>
  <c r="K78" i="49"/>
  <c r="I78" i="49"/>
  <c r="H78" i="49"/>
  <c r="Q77" i="49"/>
  <c r="F77" i="49"/>
  <c r="R77" i="49" s="1"/>
  <c r="Q76" i="49"/>
  <c r="Q69" i="49" s="1"/>
  <c r="F76" i="49"/>
  <c r="Q75" i="49"/>
  <c r="F75" i="49"/>
  <c r="Q74" i="49"/>
  <c r="F74" i="49"/>
  <c r="Q73" i="49"/>
  <c r="F73" i="49"/>
  <c r="Q72" i="49"/>
  <c r="F72" i="49"/>
  <c r="Q71" i="49"/>
  <c r="F71" i="49"/>
  <c r="Q70" i="49"/>
  <c r="F70" i="49"/>
  <c r="P69" i="49"/>
  <c r="O69" i="49"/>
  <c r="N69" i="49"/>
  <c r="L69" i="49"/>
  <c r="K69" i="49"/>
  <c r="I69" i="49"/>
  <c r="H69" i="49"/>
  <c r="Q68" i="49"/>
  <c r="F68" i="49"/>
  <c r="Q67" i="49"/>
  <c r="F67" i="49"/>
  <c r="Q66" i="49"/>
  <c r="F66" i="49"/>
  <c r="Q65" i="49"/>
  <c r="F65" i="49"/>
  <c r="Q64" i="49"/>
  <c r="F64" i="49"/>
  <c r="R64" i="49" s="1"/>
  <c r="Q63" i="49"/>
  <c r="F63" i="49"/>
  <c r="Q62" i="49"/>
  <c r="F62" i="49"/>
  <c r="Q61" i="49"/>
  <c r="Q60" i="49" s="1"/>
  <c r="F61" i="49"/>
  <c r="F60" i="49" s="1"/>
  <c r="P60" i="49"/>
  <c r="O60" i="49"/>
  <c r="N60" i="49"/>
  <c r="L60" i="49"/>
  <c r="K60" i="49"/>
  <c r="I60" i="49"/>
  <c r="H60" i="49"/>
  <c r="Q59" i="49"/>
  <c r="F59" i="49"/>
  <c r="Q58" i="49"/>
  <c r="F58" i="49"/>
  <c r="R58" i="49" s="1"/>
  <c r="Q57" i="49"/>
  <c r="F57" i="49"/>
  <c r="Q56" i="49"/>
  <c r="F56" i="49"/>
  <c r="Q55" i="49"/>
  <c r="F55" i="49"/>
  <c r="Q54" i="49"/>
  <c r="F54" i="49"/>
  <c r="Q53" i="49"/>
  <c r="F53" i="49"/>
  <c r="F51" i="49" s="1"/>
  <c r="Q52" i="49"/>
  <c r="F52" i="49"/>
  <c r="P51" i="49"/>
  <c r="O51" i="49"/>
  <c r="N51" i="49"/>
  <c r="L51" i="49"/>
  <c r="K51" i="49"/>
  <c r="I51" i="49"/>
  <c r="H51" i="49"/>
  <c r="S50" i="49"/>
  <c r="Q50" i="49"/>
  <c r="R50" i="49"/>
  <c r="F50" i="49"/>
  <c r="Q49" i="49"/>
  <c r="R49" i="49"/>
  <c r="F49" i="49"/>
  <c r="Q48" i="49"/>
  <c r="S48" i="49" s="1"/>
  <c r="F48" i="49"/>
  <c r="R48" i="49" s="1"/>
  <c r="Q47" i="49"/>
  <c r="F47" i="49"/>
  <c r="Q46" i="49"/>
  <c r="F46" i="49"/>
  <c r="Q45" i="49"/>
  <c r="F45" i="49"/>
  <c r="R45" i="49" s="1"/>
  <c r="Q44" i="49"/>
  <c r="F44" i="49"/>
  <c r="Q43" i="49"/>
  <c r="F43" i="49"/>
  <c r="P42" i="49"/>
  <c r="O42" i="49"/>
  <c r="N42" i="49"/>
  <c r="L42" i="49"/>
  <c r="K42" i="49"/>
  <c r="K140" i="49" s="1"/>
  <c r="I42" i="49"/>
  <c r="H42" i="49"/>
  <c r="Q41" i="49"/>
  <c r="F41" i="49"/>
  <c r="Q40" i="49"/>
  <c r="F40" i="49"/>
  <c r="Q39" i="49"/>
  <c r="F39" i="49"/>
  <c r="Q38" i="49"/>
  <c r="F38" i="49"/>
  <c r="S37" i="49"/>
  <c r="Q37" i="49"/>
  <c r="R37" i="49"/>
  <c r="F37" i="49"/>
  <c r="Q36" i="49"/>
  <c r="F36" i="49"/>
  <c r="Q35" i="49"/>
  <c r="F35" i="49"/>
  <c r="R35" i="49" s="1"/>
  <c r="Q34" i="49"/>
  <c r="F34" i="49"/>
  <c r="P33" i="49"/>
  <c r="O33" i="49"/>
  <c r="O140" i="49" s="1"/>
  <c r="N33" i="49"/>
  <c r="L33" i="49"/>
  <c r="K33" i="49"/>
  <c r="I33" i="49"/>
  <c r="H33" i="49"/>
  <c r="H140" i="49" s="1"/>
  <c r="H169" i="49" s="1"/>
  <c r="S32" i="49"/>
  <c r="R32" i="49"/>
  <c r="O31" i="49"/>
  <c r="N31" i="49"/>
  <c r="L31" i="49"/>
  <c r="K31" i="49"/>
  <c r="I31" i="49"/>
  <c r="H31" i="49"/>
  <c r="Q30" i="49"/>
  <c r="R30" i="49" s="1"/>
  <c r="S30" i="49" s="1"/>
  <c r="Q29" i="49"/>
  <c r="F29" i="49"/>
  <c r="Q28" i="49"/>
  <c r="F28" i="49"/>
  <c r="Q27" i="49"/>
  <c r="F27" i="49"/>
  <c r="Q26" i="49"/>
  <c r="F26" i="49"/>
  <c r="Q25" i="49"/>
  <c r="F25" i="49"/>
  <c r="Q24" i="49"/>
  <c r="F24" i="49"/>
  <c r="Q23" i="49"/>
  <c r="F23" i="49"/>
  <c r="Q22" i="49"/>
  <c r="F22" i="49"/>
  <c r="Q21" i="49"/>
  <c r="F21" i="49"/>
  <c r="F31" i="49" s="1"/>
  <c r="Q20" i="49"/>
  <c r="F20" i="49"/>
  <c r="Q19" i="49"/>
  <c r="F19" i="49"/>
  <c r="Q18" i="49"/>
  <c r="F18" i="49"/>
  <c r="Q17" i="49"/>
  <c r="F17" i="49"/>
  <c r="Q16" i="49"/>
  <c r="S16" i="49" s="1"/>
  <c r="R16" i="49"/>
  <c r="F16" i="49"/>
  <c r="Q15" i="49"/>
  <c r="F15" i="49"/>
  <c r="Q14" i="49"/>
  <c r="F14" i="49"/>
  <c r="Q13" i="49"/>
  <c r="F13" i="49"/>
  <c r="Q12" i="49"/>
  <c r="F12" i="49"/>
  <c r="Q11" i="49"/>
  <c r="Q31" i="49" s="1"/>
  <c r="F11" i="49"/>
  <c r="F10" i="49"/>
  <c r="Q212" i="48"/>
  <c r="P208" i="48"/>
  <c r="P209" i="48" s="1"/>
  <c r="P211" i="48" s="1"/>
  <c r="P213" i="48" s="1"/>
  <c r="O208" i="48"/>
  <c r="O209" i="48" s="1"/>
  <c r="S207" i="48"/>
  <c r="Q207" i="48"/>
  <c r="Q206" i="48"/>
  <c r="S206" i="48" s="1"/>
  <c r="R206" i="48"/>
  <c r="F206" i="48"/>
  <c r="Q205" i="48"/>
  <c r="F205" i="48"/>
  <c r="R205" i="48" s="1"/>
  <c r="S204" i="48"/>
  <c r="Q204" i="48"/>
  <c r="F204" i="48"/>
  <c r="Q203" i="48"/>
  <c r="F203" i="48"/>
  <c r="Q202" i="48"/>
  <c r="F202" i="48"/>
  <c r="Q201" i="48"/>
  <c r="F201" i="48"/>
  <c r="R201" i="48" s="1"/>
  <c r="Q200" i="48"/>
  <c r="F200" i="48"/>
  <c r="Q199" i="48"/>
  <c r="F199" i="48"/>
  <c r="Q198" i="48"/>
  <c r="F198" i="48"/>
  <c r="Q197" i="48"/>
  <c r="F197" i="48"/>
  <c r="P196" i="48"/>
  <c r="O196" i="48"/>
  <c r="N196" i="48"/>
  <c r="L196" i="48"/>
  <c r="K196" i="48"/>
  <c r="I196" i="48"/>
  <c r="H196" i="48"/>
  <c r="S195" i="48"/>
  <c r="R195" i="48"/>
  <c r="Q195" i="48"/>
  <c r="Q194" i="48"/>
  <c r="F194" i="48"/>
  <c r="Q193" i="48"/>
  <c r="F193" i="48"/>
  <c r="R193" i="48" s="1"/>
  <c r="Q192" i="48"/>
  <c r="F192" i="48"/>
  <c r="R189" i="48"/>
  <c r="Q188" i="48"/>
  <c r="F188" i="48"/>
  <c r="Q187" i="48"/>
  <c r="F187" i="48"/>
  <c r="R187" i="48" s="1"/>
  <c r="Q186" i="48"/>
  <c r="F186" i="48"/>
  <c r="Q185" i="48"/>
  <c r="F185" i="48"/>
  <c r="Q184" i="48"/>
  <c r="F184" i="48"/>
  <c r="Q183" i="48"/>
  <c r="F183" i="48"/>
  <c r="Q182" i="48"/>
  <c r="F182" i="48"/>
  <c r="Q181" i="48"/>
  <c r="F181" i="48"/>
  <c r="Q180" i="48"/>
  <c r="F180" i="48"/>
  <c r="S180" i="48" s="1"/>
  <c r="Q179" i="48"/>
  <c r="F179" i="48"/>
  <c r="Q178" i="48"/>
  <c r="R178" i="48"/>
  <c r="F178" i="48"/>
  <c r="Q177" i="48"/>
  <c r="S177" i="48" s="1"/>
  <c r="F177" i="48"/>
  <c r="Q176" i="48"/>
  <c r="F176" i="48"/>
  <c r="Q175" i="48"/>
  <c r="F175" i="48"/>
  <c r="Q174" i="48"/>
  <c r="F174" i="48"/>
  <c r="Q173" i="48"/>
  <c r="P173" i="48"/>
  <c r="O173" i="48"/>
  <c r="N173" i="48"/>
  <c r="N208" i="48" s="1"/>
  <c r="N209" i="48" s="1"/>
  <c r="L173" i="48"/>
  <c r="L208" i="48" s="1"/>
  <c r="L209" i="48" s="1"/>
  <c r="K173" i="48"/>
  <c r="K208" i="48" s="1"/>
  <c r="K209" i="48" s="1"/>
  <c r="I173" i="48"/>
  <c r="I208" i="48" s="1"/>
  <c r="I209" i="48" s="1"/>
  <c r="H173" i="48"/>
  <c r="H208" i="48" s="1"/>
  <c r="H209" i="48" s="1"/>
  <c r="R172" i="48"/>
  <c r="S172" i="48" s="1"/>
  <c r="S170" i="48"/>
  <c r="R170" i="48"/>
  <c r="P169" i="48"/>
  <c r="O168" i="48"/>
  <c r="N168" i="48"/>
  <c r="L168" i="48"/>
  <c r="K168" i="48"/>
  <c r="I168" i="48"/>
  <c r="H168" i="48"/>
  <c r="F168" i="48"/>
  <c r="Q167" i="48"/>
  <c r="Q166" i="48"/>
  <c r="F166" i="48"/>
  <c r="Q165" i="48"/>
  <c r="F165" i="48"/>
  <c r="Q164" i="48"/>
  <c r="F164" i="48"/>
  <c r="Q163" i="48"/>
  <c r="F163" i="48"/>
  <c r="S162" i="48"/>
  <c r="O161" i="48"/>
  <c r="N161" i="48"/>
  <c r="L161" i="48"/>
  <c r="K161" i="48"/>
  <c r="I161" i="48"/>
  <c r="H161" i="48"/>
  <c r="F161" i="48"/>
  <c r="Q160" i="48"/>
  <c r="S160" i="48" s="1"/>
  <c r="R160" i="48"/>
  <c r="F160" i="48"/>
  <c r="Q159" i="48"/>
  <c r="F159" i="48"/>
  <c r="Q158" i="48"/>
  <c r="F158" i="48"/>
  <c r="Q157" i="48"/>
  <c r="F157" i="48"/>
  <c r="Q156" i="48"/>
  <c r="F156" i="48"/>
  <c r="Q155" i="48"/>
  <c r="S155" i="48" s="1"/>
  <c r="R155" i="48"/>
  <c r="F155" i="48"/>
  <c r="Q154" i="48"/>
  <c r="F154" i="48"/>
  <c r="S153" i="48"/>
  <c r="O152" i="48"/>
  <c r="N152" i="48"/>
  <c r="L152" i="48"/>
  <c r="K152" i="48"/>
  <c r="I152" i="48"/>
  <c r="H152" i="48"/>
  <c r="F152" i="48"/>
  <c r="Q150" i="48"/>
  <c r="F150" i="48"/>
  <c r="Q149" i="48"/>
  <c r="F149" i="48"/>
  <c r="Q148" i="48"/>
  <c r="F148" i="48"/>
  <c r="Q147" i="48"/>
  <c r="F147" i="48"/>
  <c r="Q146" i="48"/>
  <c r="S146" i="48" s="1"/>
  <c r="R146" i="48"/>
  <c r="F146" i="48"/>
  <c r="Q145" i="48"/>
  <c r="F145" i="48"/>
  <c r="Q144" i="48"/>
  <c r="Q143" i="48"/>
  <c r="F143" i="48"/>
  <c r="Q142" i="48"/>
  <c r="F142" i="48"/>
  <c r="S141" i="48"/>
  <c r="Q139" i="48"/>
  <c r="S139" i="48" s="1"/>
  <c r="Q138" i="48"/>
  <c r="S138" i="48" s="1"/>
  <c r="Q137" i="48"/>
  <c r="Q136" i="48"/>
  <c r="Q135" i="48"/>
  <c r="F135" i="48"/>
  <c r="G135" i="48" s="1"/>
  <c r="R135" i="48" s="1"/>
  <c r="Q134" i="48"/>
  <c r="F134" i="48"/>
  <c r="Q133" i="48"/>
  <c r="F133" i="48"/>
  <c r="Q132" i="48"/>
  <c r="F132" i="48"/>
  <c r="G132" i="48" s="1"/>
  <c r="Q131" i="48"/>
  <c r="R131" i="48" s="1"/>
  <c r="Q130" i="48"/>
  <c r="F130" i="48"/>
  <c r="G130" i="48" s="1"/>
  <c r="R130" i="48" s="1"/>
  <c r="Q129" i="48"/>
  <c r="F129" i="48"/>
  <c r="G129" i="48" s="1"/>
  <c r="Q128" i="48"/>
  <c r="F128" i="48"/>
  <c r="G128" i="48" s="1"/>
  <c r="R128" i="48" s="1"/>
  <c r="P127" i="48"/>
  <c r="O127" i="48"/>
  <c r="N127" i="48"/>
  <c r="L127" i="48"/>
  <c r="K127" i="48"/>
  <c r="I127" i="48"/>
  <c r="H127" i="48"/>
  <c r="Q126" i="48"/>
  <c r="F126" i="48"/>
  <c r="G126" i="48" s="1"/>
  <c r="Q125" i="48"/>
  <c r="F125" i="48"/>
  <c r="G125" i="48" s="1"/>
  <c r="R125" i="48" s="1"/>
  <c r="Q124" i="48"/>
  <c r="F124" i="48"/>
  <c r="G124" i="48" s="1"/>
  <c r="R124" i="48" s="1"/>
  <c r="Q123" i="48"/>
  <c r="F123" i="48"/>
  <c r="G123" i="48" s="1"/>
  <c r="Q122" i="48"/>
  <c r="F122" i="48"/>
  <c r="G122" i="48" s="1"/>
  <c r="Q121" i="48"/>
  <c r="S121" i="48" s="1"/>
  <c r="F121" i="48"/>
  <c r="Q120" i="48"/>
  <c r="F120" i="48"/>
  <c r="Q119" i="48"/>
  <c r="F119" i="48"/>
  <c r="G119" i="48" s="1"/>
  <c r="P118" i="48"/>
  <c r="O118" i="48"/>
  <c r="N118" i="48"/>
  <c r="L118" i="48"/>
  <c r="K118" i="48"/>
  <c r="I118" i="48"/>
  <c r="H118" i="48"/>
  <c r="Q117" i="48"/>
  <c r="S117" i="48" s="1"/>
  <c r="F117" i="48"/>
  <c r="Q116" i="48"/>
  <c r="F116" i="48"/>
  <c r="Q115" i="48"/>
  <c r="Q114" i="48"/>
  <c r="F114" i="48"/>
  <c r="Q113" i="48"/>
  <c r="Q112" i="48"/>
  <c r="F112" i="48"/>
  <c r="Q111" i="48"/>
  <c r="Q110" i="48"/>
  <c r="F110" i="48"/>
  <c r="Q109" i="48"/>
  <c r="F109" i="48"/>
  <c r="Q108" i="48"/>
  <c r="S108" i="48" s="1"/>
  <c r="R108" i="48"/>
  <c r="F108" i="48"/>
  <c r="Q107" i="48"/>
  <c r="F107" i="48"/>
  <c r="Q106" i="48"/>
  <c r="Q105" i="48" s="1"/>
  <c r="F106" i="48"/>
  <c r="P105" i="48"/>
  <c r="O105" i="48"/>
  <c r="N105" i="48"/>
  <c r="L105" i="48"/>
  <c r="K105" i="48"/>
  <c r="I105" i="48"/>
  <c r="H105" i="48"/>
  <c r="S104" i="48"/>
  <c r="Q104" i="48"/>
  <c r="R104" i="48"/>
  <c r="F104" i="48"/>
  <c r="Q103" i="48"/>
  <c r="F103" i="48"/>
  <c r="Q102" i="48"/>
  <c r="F102" i="48"/>
  <c r="Q101" i="48"/>
  <c r="F101" i="48"/>
  <c r="R101" i="48" s="1"/>
  <c r="Q100" i="48"/>
  <c r="F100" i="48"/>
  <c r="Q99" i="48"/>
  <c r="F99" i="48"/>
  <c r="Q98" i="48"/>
  <c r="F98" i="48"/>
  <c r="Q97" i="48"/>
  <c r="F97" i="48"/>
  <c r="P96" i="48"/>
  <c r="O96" i="48"/>
  <c r="N96" i="48"/>
  <c r="L96" i="48"/>
  <c r="K96" i="48"/>
  <c r="I96" i="48"/>
  <c r="H96" i="48"/>
  <c r="Q95" i="48"/>
  <c r="F95" i="48"/>
  <c r="Q94" i="48"/>
  <c r="S94" i="48" s="1"/>
  <c r="R94" i="48"/>
  <c r="F94" i="48"/>
  <c r="Q93" i="48"/>
  <c r="F93" i="48"/>
  <c r="S92" i="48"/>
  <c r="Q92" i="48"/>
  <c r="F92" i="48"/>
  <c r="R92" i="48" s="1"/>
  <c r="Q91" i="48"/>
  <c r="F91" i="48"/>
  <c r="Q90" i="48"/>
  <c r="F90" i="48"/>
  <c r="Q89" i="48"/>
  <c r="F89" i="48"/>
  <c r="Q88" i="48"/>
  <c r="F88" i="48"/>
  <c r="P87" i="48"/>
  <c r="O87" i="48"/>
  <c r="N87" i="48"/>
  <c r="L87" i="48"/>
  <c r="K87" i="48"/>
  <c r="I87" i="48"/>
  <c r="H87" i="48"/>
  <c r="Q86" i="48"/>
  <c r="R86" i="48"/>
  <c r="F86" i="48"/>
  <c r="Q85" i="48"/>
  <c r="S85" i="48" s="1"/>
  <c r="F85" i="48"/>
  <c r="R85" i="48" s="1"/>
  <c r="R84" i="48"/>
  <c r="Q84" i="48"/>
  <c r="F84" i="48"/>
  <c r="Q83" i="48"/>
  <c r="F83" i="48"/>
  <c r="Q82" i="48"/>
  <c r="F82" i="48"/>
  <c r="Q81" i="48"/>
  <c r="S81" i="48" s="1"/>
  <c r="R81" i="48"/>
  <c r="F81" i="48"/>
  <c r="Q80" i="48"/>
  <c r="F80" i="48"/>
  <c r="F78" i="48" s="1"/>
  <c r="Q79" i="48"/>
  <c r="Q78" i="48" s="1"/>
  <c r="F79" i="48"/>
  <c r="P78" i="48"/>
  <c r="O78" i="48"/>
  <c r="N78" i="48"/>
  <c r="L78" i="48"/>
  <c r="K78" i="48"/>
  <c r="I78" i="48"/>
  <c r="H78" i="48"/>
  <c r="Q77" i="48"/>
  <c r="F77" i="48"/>
  <c r="Q76" i="48"/>
  <c r="F76" i="48"/>
  <c r="R76" i="48" s="1"/>
  <c r="Q75" i="48"/>
  <c r="S75" i="48" s="1"/>
  <c r="F75" i="48"/>
  <c r="Q74" i="48"/>
  <c r="F74" i="48"/>
  <c r="R74" i="48" s="1"/>
  <c r="Q73" i="48"/>
  <c r="F73" i="48"/>
  <c r="Q72" i="48"/>
  <c r="F72" i="48"/>
  <c r="R72" i="48" s="1"/>
  <c r="Q71" i="48"/>
  <c r="F71" i="48"/>
  <c r="S71" i="48" s="1"/>
  <c r="Q70" i="48"/>
  <c r="F70" i="48"/>
  <c r="P69" i="48"/>
  <c r="O69" i="48"/>
  <c r="N69" i="48"/>
  <c r="L69" i="48"/>
  <c r="K69" i="48"/>
  <c r="I69" i="48"/>
  <c r="H69" i="48"/>
  <c r="Q68" i="48"/>
  <c r="F68" i="48"/>
  <c r="Q67" i="48"/>
  <c r="S67" i="48" s="1"/>
  <c r="R67" i="48"/>
  <c r="F67" i="48"/>
  <c r="Q66" i="48"/>
  <c r="F66" i="48"/>
  <c r="Q65" i="48"/>
  <c r="F65" i="48"/>
  <c r="Q64" i="48"/>
  <c r="F64" i="48"/>
  <c r="Q63" i="48"/>
  <c r="S63" i="48" s="1"/>
  <c r="F63" i="48"/>
  <c r="Q62" i="48"/>
  <c r="F62" i="48"/>
  <c r="Q61" i="48"/>
  <c r="F61" i="48"/>
  <c r="P60" i="48"/>
  <c r="O60" i="48"/>
  <c r="N60" i="48"/>
  <c r="L60" i="48"/>
  <c r="K60" i="48"/>
  <c r="I60" i="48"/>
  <c r="H60" i="48"/>
  <c r="Q59" i="48"/>
  <c r="F59" i="48"/>
  <c r="Q58" i="48"/>
  <c r="F58" i="48"/>
  <c r="Q57" i="48"/>
  <c r="F57" i="48"/>
  <c r="Q56" i="48"/>
  <c r="F56" i="48"/>
  <c r="Q55" i="48"/>
  <c r="F55" i="48"/>
  <c r="Q54" i="48"/>
  <c r="S54" i="48" s="1"/>
  <c r="R54" i="48"/>
  <c r="F54" i="48"/>
  <c r="Q53" i="48"/>
  <c r="F53" i="48"/>
  <c r="F51" i="48" s="1"/>
  <c r="Q52" i="48"/>
  <c r="Q51" i="48" s="1"/>
  <c r="F52" i="48"/>
  <c r="P51" i="48"/>
  <c r="O51" i="48"/>
  <c r="N51" i="48"/>
  <c r="L51" i="48"/>
  <c r="K51" i="48"/>
  <c r="I51" i="48"/>
  <c r="H51" i="48"/>
  <c r="Q50" i="48"/>
  <c r="F50" i="48"/>
  <c r="Q49" i="48"/>
  <c r="F49" i="48"/>
  <c r="Q48" i="48"/>
  <c r="F48" i="48"/>
  <c r="Q47" i="48"/>
  <c r="F47" i="48"/>
  <c r="Q46" i="48"/>
  <c r="F46" i="48"/>
  <c r="R46" i="48" s="1"/>
  <c r="S45" i="48"/>
  <c r="Q45" i="48"/>
  <c r="F45" i="48"/>
  <c r="Q44" i="48"/>
  <c r="F44" i="48"/>
  <c r="Q43" i="48"/>
  <c r="F43" i="48"/>
  <c r="P42" i="48"/>
  <c r="O42" i="48"/>
  <c r="N42" i="48"/>
  <c r="L42" i="48"/>
  <c r="K42" i="48"/>
  <c r="I42" i="48"/>
  <c r="H42" i="48"/>
  <c r="Q41" i="48"/>
  <c r="F41" i="48"/>
  <c r="Q40" i="48"/>
  <c r="S40" i="48" s="1"/>
  <c r="R40" i="48"/>
  <c r="F40" i="48"/>
  <c r="Q39" i="48"/>
  <c r="S39" i="48" s="1"/>
  <c r="F39" i="48"/>
  <c r="R39" i="48" s="1"/>
  <c r="Q38" i="48"/>
  <c r="F38" i="48"/>
  <c r="Q37" i="48"/>
  <c r="F37" i="48"/>
  <c r="Q36" i="48"/>
  <c r="F36" i="48"/>
  <c r="Q35" i="48"/>
  <c r="R35" i="48"/>
  <c r="F35" i="48"/>
  <c r="Q34" i="48"/>
  <c r="F34" i="48"/>
  <c r="P33" i="48"/>
  <c r="O33" i="48"/>
  <c r="N33" i="48"/>
  <c r="L33" i="48"/>
  <c r="K33" i="48"/>
  <c r="I33" i="48"/>
  <c r="H33" i="48"/>
  <c r="S32" i="48"/>
  <c r="R32" i="48"/>
  <c r="O31" i="48"/>
  <c r="N31" i="48"/>
  <c r="L31" i="48"/>
  <c r="K31" i="48"/>
  <c r="I31" i="48"/>
  <c r="H31" i="48"/>
  <c r="Q30" i="48"/>
  <c r="R30" i="48" s="1"/>
  <c r="S30" i="48" s="1"/>
  <c r="S29" i="48"/>
  <c r="R29" i="48"/>
  <c r="Q29" i="48"/>
  <c r="F29" i="48"/>
  <c r="Q28" i="48"/>
  <c r="F28" i="48"/>
  <c r="Q27" i="48"/>
  <c r="F27" i="48"/>
  <c r="Q26" i="48"/>
  <c r="F26" i="48"/>
  <c r="Q25" i="48"/>
  <c r="F25" i="48"/>
  <c r="S24" i="48"/>
  <c r="Q24" i="48"/>
  <c r="R24" i="48"/>
  <c r="F24" i="48"/>
  <c r="Q23" i="48"/>
  <c r="S23" i="48" s="1"/>
  <c r="F23" i="48"/>
  <c r="Q22" i="48"/>
  <c r="F22" i="48"/>
  <c r="Q21" i="48"/>
  <c r="F21" i="48"/>
  <c r="Q20" i="48"/>
  <c r="F20" i="48"/>
  <c r="Q19" i="48"/>
  <c r="F19" i="48"/>
  <c r="Q18" i="48"/>
  <c r="F18" i="48"/>
  <c r="Q17" i="48"/>
  <c r="F17" i="48"/>
  <c r="Q16" i="48"/>
  <c r="F16" i="48"/>
  <c r="Q15" i="48"/>
  <c r="F15" i="48"/>
  <c r="Q14" i="48"/>
  <c r="F14" i="48"/>
  <c r="Q13" i="48"/>
  <c r="F13" i="48"/>
  <c r="S12" i="48"/>
  <c r="Q12" i="48"/>
  <c r="R12" i="48"/>
  <c r="F12" i="48"/>
  <c r="R11" i="48"/>
  <c r="Q11" i="48"/>
  <c r="F11" i="48"/>
  <c r="R10" i="48"/>
  <c r="S10" i="48"/>
  <c r="F10" i="48"/>
  <c r="Q212" i="47"/>
  <c r="P208" i="47"/>
  <c r="P209" i="47" s="1"/>
  <c r="P211" i="47" s="1"/>
  <c r="P213" i="47" s="1"/>
  <c r="H208" i="47"/>
  <c r="H209" i="47" s="1"/>
  <c r="S207" i="47"/>
  <c r="Q207" i="47"/>
  <c r="Q206" i="47"/>
  <c r="F206" i="47"/>
  <c r="Q205" i="47"/>
  <c r="F205" i="47"/>
  <c r="Q204" i="47"/>
  <c r="F204" i="47"/>
  <c r="Q203" i="47"/>
  <c r="F203" i="47"/>
  <c r="R203" i="47" s="1"/>
  <c r="Q202" i="47"/>
  <c r="F202" i="47"/>
  <c r="Q201" i="47"/>
  <c r="F201" i="47"/>
  <c r="Q200" i="47"/>
  <c r="F200" i="47"/>
  <c r="Q199" i="47"/>
  <c r="F199" i="47"/>
  <c r="Q198" i="47"/>
  <c r="F198" i="47"/>
  <c r="R197" i="47"/>
  <c r="Q197" i="47"/>
  <c r="Q196" i="47" s="1"/>
  <c r="F197" i="47"/>
  <c r="P196" i="47"/>
  <c r="O196" i="47"/>
  <c r="N196" i="47"/>
  <c r="L196" i="47"/>
  <c r="K196" i="47"/>
  <c r="I196" i="47"/>
  <c r="H196" i="47"/>
  <c r="Q195" i="47"/>
  <c r="S195" i="47" s="1"/>
  <c r="Q194" i="47"/>
  <c r="F194" i="47"/>
  <c r="Q193" i="47"/>
  <c r="F193" i="47"/>
  <c r="Q192" i="47"/>
  <c r="F192" i="47"/>
  <c r="R190" i="47"/>
  <c r="S190" i="47"/>
  <c r="S189" i="47"/>
  <c r="Q188" i="47"/>
  <c r="F188" i="47"/>
  <c r="Q187" i="47"/>
  <c r="F187" i="47"/>
  <c r="Q186" i="47"/>
  <c r="F186" i="47"/>
  <c r="Q185" i="47"/>
  <c r="F185" i="47"/>
  <c r="Q184" i="47"/>
  <c r="F184" i="47"/>
  <c r="Q183" i="47"/>
  <c r="F183" i="47"/>
  <c r="Q182" i="47"/>
  <c r="F182" i="47"/>
  <c r="Q181" i="47"/>
  <c r="F181" i="47"/>
  <c r="Q180" i="47"/>
  <c r="F180" i="47"/>
  <c r="Q179" i="47"/>
  <c r="F179" i="47"/>
  <c r="Q178" i="47"/>
  <c r="S178" i="47" s="1"/>
  <c r="R178" i="47"/>
  <c r="F178" i="47"/>
  <c r="Q177" i="47"/>
  <c r="F177" i="47"/>
  <c r="Q176" i="47"/>
  <c r="F176" i="47"/>
  <c r="Q175" i="47"/>
  <c r="F175" i="47"/>
  <c r="Q174" i="47"/>
  <c r="F174" i="47"/>
  <c r="P173" i="47"/>
  <c r="O173" i="47"/>
  <c r="O208" i="47" s="1"/>
  <c r="O209" i="47" s="1"/>
  <c r="N173" i="47"/>
  <c r="N208" i="47" s="1"/>
  <c r="N209" i="47" s="1"/>
  <c r="L173" i="47"/>
  <c r="L208" i="47" s="1"/>
  <c r="L209" i="47" s="1"/>
  <c r="K173" i="47"/>
  <c r="K208" i="47" s="1"/>
  <c r="K209" i="47" s="1"/>
  <c r="I173" i="47"/>
  <c r="I208" i="47" s="1"/>
  <c r="I209" i="47" s="1"/>
  <c r="H173" i="47"/>
  <c r="R172" i="47"/>
  <c r="S172" i="47" s="1"/>
  <c r="S170" i="47"/>
  <c r="R170" i="47"/>
  <c r="P169" i="47"/>
  <c r="O168" i="47"/>
  <c r="N168" i="47"/>
  <c r="L168" i="47"/>
  <c r="K168" i="47"/>
  <c r="I168" i="47"/>
  <c r="H168" i="47"/>
  <c r="F168" i="47"/>
  <c r="R167" i="47"/>
  <c r="Q167" i="47"/>
  <c r="S167" i="47" s="1"/>
  <c r="Q166" i="47"/>
  <c r="F166" i="47"/>
  <c r="Q165" i="47"/>
  <c r="F165" i="47"/>
  <c r="R165" i="47" s="1"/>
  <c r="Q164" i="47"/>
  <c r="F164" i="47"/>
  <c r="Q163" i="47"/>
  <c r="F163" i="47"/>
  <c r="S162" i="47"/>
  <c r="O161" i="47"/>
  <c r="N161" i="47"/>
  <c r="L161" i="47"/>
  <c r="K161" i="47"/>
  <c r="I161" i="47"/>
  <c r="H161" i="47"/>
  <c r="F161" i="47"/>
  <c r="Q160" i="47"/>
  <c r="F160" i="47"/>
  <c r="Q159" i="47"/>
  <c r="F159" i="47"/>
  <c r="S158" i="47"/>
  <c r="R158" i="47"/>
  <c r="Q158" i="47"/>
  <c r="F158" i="47"/>
  <c r="Q157" i="47"/>
  <c r="F157" i="47"/>
  <c r="Q156" i="47"/>
  <c r="F156" i="47"/>
  <c r="Q155" i="47"/>
  <c r="F155" i="47"/>
  <c r="Q154" i="47"/>
  <c r="Q161" i="47" s="1"/>
  <c r="F154" i="47"/>
  <c r="S153" i="47"/>
  <c r="O152" i="47"/>
  <c r="N152" i="47"/>
  <c r="L152" i="47"/>
  <c r="K152" i="47"/>
  <c r="I152" i="47"/>
  <c r="H152" i="47"/>
  <c r="F152" i="47"/>
  <c r="Q150" i="47"/>
  <c r="F150" i="47"/>
  <c r="Q149" i="47"/>
  <c r="F149" i="47"/>
  <c r="R149" i="47" s="1"/>
  <c r="Q148" i="47"/>
  <c r="F148" i="47"/>
  <c r="Q147" i="47"/>
  <c r="F147" i="47"/>
  <c r="Q146" i="47"/>
  <c r="F146" i="47"/>
  <c r="Q145" i="47"/>
  <c r="F145" i="47"/>
  <c r="Q144" i="47"/>
  <c r="Q152" i="47" s="1"/>
  <c r="R144" i="47"/>
  <c r="S143" i="47"/>
  <c r="R143" i="47"/>
  <c r="Q143" i="47"/>
  <c r="F143" i="47"/>
  <c r="Q142" i="47"/>
  <c r="F142" i="47"/>
  <c r="S141" i="47"/>
  <c r="Q139" i="47"/>
  <c r="Q138" i="47"/>
  <c r="Q137" i="47"/>
  <c r="Q136" i="47"/>
  <c r="Q135" i="47"/>
  <c r="F135" i="47"/>
  <c r="G135" i="47" s="1"/>
  <c r="R135" i="47" s="1"/>
  <c r="Q134" i="47"/>
  <c r="F134" i="47"/>
  <c r="G134" i="47" s="1"/>
  <c r="Q133" i="47"/>
  <c r="F133" i="47"/>
  <c r="G133" i="47" s="1"/>
  <c r="Q132" i="47"/>
  <c r="F132" i="47"/>
  <c r="G132" i="47" s="1"/>
  <c r="Q131" i="47"/>
  <c r="Q130" i="47"/>
  <c r="F130" i="47"/>
  <c r="G130" i="47" s="1"/>
  <c r="R130" i="47" s="1"/>
  <c r="Q129" i="47"/>
  <c r="F129" i="47"/>
  <c r="Q128" i="47"/>
  <c r="Q127" i="47" s="1"/>
  <c r="F128" i="47"/>
  <c r="G128" i="47" s="1"/>
  <c r="S128" i="47" s="1"/>
  <c r="P127" i="47"/>
  <c r="O127" i="47"/>
  <c r="N127" i="47"/>
  <c r="L127" i="47"/>
  <c r="K127" i="47"/>
  <c r="I127" i="47"/>
  <c r="H127" i="47"/>
  <c r="Q126" i="47"/>
  <c r="F126" i="47"/>
  <c r="Q125" i="47"/>
  <c r="F125" i="47"/>
  <c r="G125" i="47" s="1"/>
  <c r="R125" i="47" s="1"/>
  <c r="Q124" i="47"/>
  <c r="F124" i="47"/>
  <c r="G124" i="47" s="1"/>
  <c r="Q123" i="47"/>
  <c r="F123" i="47"/>
  <c r="Q122" i="47"/>
  <c r="F122" i="47"/>
  <c r="G122" i="47" s="1"/>
  <c r="Q121" i="47"/>
  <c r="F121" i="47"/>
  <c r="G121" i="47" s="1"/>
  <c r="Q120" i="47"/>
  <c r="F120" i="47"/>
  <c r="G120" i="47" s="1"/>
  <c r="Q119" i="47"/>
  <c r="F119" i="47"/>
  <c r="G119" i="47" s="1"/>
  <c r="P118" i="47"/>
  <c r="O118" i="47"/>
  <c r="N118" i="47"/>
  <c r="L118" i="47"/>
  <c r="K118" i="47"/>
  <c r="I118" i="47"/>
  <c r="H118" i="47"/>
  <c r="Q117" i="47"/>
  <c r="F117" i="47"/>
  <c r="R117" i="47" s="1"/>
  <c r="Q116" i="47"/>
  <c r="F116" i="47"/>
  <c r="Q115" i="47"/>
  <c r="Q114" i="47"/>
  <c r="F114" i="47"/>
  <c r="R114" i="47" s="1"/>
  <c r="S113" i="47"/>
  <c r="R113" i="47"/>
  <c r="Q113" i="47"/>
  <c r="Q112" i="47"/>
  <c r="F112" i="47"/>
  <c r="Q111" i="47"/>
  <c r="Q110" i="47"/>
  <c r="F110" i="47"/>
  <c r="Q109" i="47"/>
  <c r="F109" i="47"/>
  <c r="Q108" i="47"/>
  <c r="F108" i="47"/>
  <c r="Q107" i="47"/>
  <c r="F107" i="47"/>
  <c r="Q106" i="47"/>
  <c r="Q105" i="47" s="1"/>
  <c r="F106" i="47"/>
  <c r="P105" i="47"/>
  <c r="O105" i="47"/>
  <c r="N105" i="47"/>
  <c r="L105" i="47"/>
  <c r="K105" i="47"/>
  <c r="I105" i="47"/>
  <c r="H105" i="47"/>
  <c r="Q104" i="47"/>
  <c r="F104" i="47"/>
  <c r="R104" i="47" s="1"/>
  <c r="Q103" i="47"/>
  <c r="F103" i="47"/>
  <c r="Q102" i="47"/>
  <c r="F102" i="47"/>
  <c r="Q101" i="47"/>
  <c r="S101" i="47" s="1"/>
  <c r="F101" i="47"/>
  <c r="R101" i="47" s="1"/>
  <c r="R100" i="47"/>
  <c r="Q100" i="47"/>
  <c r="S100" i="47" s="1"/>
  <c r="F100" i="47"/>
  <c r="Q99" i="47"/>
  <c r="F99" i="47"/>
  <c r="R99" i="47" s="1"/>
  <c r="Q98" i="47"/>
  <c r="F98" i="47"/>
  <c r="F96" i="47" s="1"/>
  <c r="Q97" i="47"/>
  <c r="F97" i="47"/>
  <c r="P96" i="47"/>
  <c r="O96" i="47"/>
  <c r="N96" i="47"/>
  <c r="L96" i="47"/>
  <c r="K96" i="47"/>
  <c r="I96" i="47"/>
  <c r="H96" i="47"/>
  <c r="Q95" i="47"/>
  <c r="S95" i="47" s="1"/>
  <c r="R95" i="47"/>
  <c r="F95" i="47"/>
  <c r="Q94" i="47"/>
  <c r="F94" i="47"/>
  <c r="Q93" i="47"/>
  <c r="F93" i="47"/>
  <c r="R93" i="47" s="1"/>
  <c r="Q92" i="47"/>
  <c r="R92" i="47"/>
  <c r="F92" i="47"/>
  <c r="Q91" i="47"/>
  <c r="S91" i="47" s="1"/>
  <c r="F91" i="47"/>
  <c r="Q90" i="47"/>
  <c r="F90" i="47"/>
  <c r="Q89" i="47"/>
  <c r="F89" i="47"/>
  <c r="Q88" i="47"/>
  <c r="Q87" i="47" s="1"/>
  <c r="F88" i="47"/>
  <c r="P87" i="47"/>
  <c r="O87" i="47"/>
  <c r="N87" i="47"/>
  <c r="L87" i="47"/>
  <c r="K87" i="47"/>
  <c r="I87" i="47"/>
  <c r="H87" i="47"/>
  <c r="R86" i="47"/>
  <c r="Q86" i="47"/>
  <c r="S86" i="47" s="1"/>
  <c r="F86" i="47"/>
  <c r="Q85" i="47"/>
  <c r="F85" i="47"/>
  <c r="Q84" i="47"/>
  <c r="F84" i="47"/>
  <c r="Q83" i="47"/>
  <c r="F83" i="47"/>
  <c r="Q82" i="47"/>
  <c r="F82" i="47"/>
  <c r="Q81" i="47"/>
  <c r="F81" i="47"/>
  <c r="Q80" i="47"/>
  <c r="F80" i="47"/>
  <c r="F78" i="47" s="1"/>
  <c r="S79" i="47"/>
  <c r="Q79" i="47"/>
  <c r="Q78" i="47" s="1"/>
  <c r="R79" i="47"/>
  <c r="F79" i="47"/>
  <c r="P78" i="47"/>
  <c r="O78" i="47"/>
  <c r="N78" i="47"/>
  <c r="L78" i="47"/>
  <c r="K78" i="47"/>
  <c r="I78" i="47"/>
  <c r="H78" i="47"/>
  <c r="Q77" i="47"/>
  <c r="F77" i="47"/>
  <c r="Q76" i="47"/>
  <c r="F76" i="47"/>
  <c r="S75" i="47"/>
  <c r="Q75" i="47"/>
  <c r="F75" i="47"/>
  <c r="Q74" i="47"/>
  <c r="F74" i="47"/>
  <c r="R74" i="47" s="1"/>
  <c r="R73" i="47"/>
  <c r="Q73" i="47"/>
  <c r="S73" i="47" s="1"/>
  <c r="F73" i="47"/>
  <c r="Q72" i="47"/>
  <c r="F72" i="47"/>
  <c r="Q71" i="47"/>
  <c r="F71" i="47"/>
  <c r="F69" i="47" s="1"/>
  <c r="Q70" i="47"/>
  <c r="F70" i="47"/>
  <c r="P69" i="47"/>
  <c r="O69" i="47"/>
  <c r="N69" i="47"/>
  <c r="L69" i="47"/>
  <c r="K69" i="47"/>
  <c r="I69" i="47"/>
  <c r="H69" i="47"/>
  <c r="Q68" i="47"/>
  <c r="F68" i="47"/>
  <c r="Q67" i="47"/>
  <c r="F67" i="47"/>
  <c r="Q66" i="47"/>
  <c r="F66" i="47"/>
  <c r="R66" i="47" s="1"/>
  <c r="Q65" i="47"/>
  <c r="R65" i="47"/>
  <c r="F65" i="47"/>
  <c r="Q64" i="47"/>
  <c r="S64" i="47" s="1"/>
  <c r="F64" i="47"/>
  <c r="R64" i="47" s="1"/>
  <c r="Q63" i="47"/>
  <c r="F63" i="47"/>
  <c r="Q62" i="47"/>
  <c r="F62" i="47"/>
  <c r="Q61" i="47"/>
  <c r="F61" i="47"/>
  <c r="P60" i="47"/>
  <c r="O60" i="47"/>
  <c r="N60" i="47"/>
  <c r="L60" i="47"/>
  <c r="K60" i="47"/>
  <c r="I60" i="47"/>
  <c r="H60" i="47"/>
  <c r="F60" i="47"/>
  <c r="Q59" i="47"/>
  <c r="S59" i="47" s="1"/>
  <c r="F59" i="47"/>
  <c r="Q58" i="47"/>
  <c r="F58" i="47"/>
  <c r="Q57" i="47"/>
  <c r="F57" i="47"/>
  <c r="Q56" i="47"/>
  <c r="F56" i="47"/>
  <c r="Q55" i="47"/>
  <c r="F55" i="47"/>
  <c r="Q54" i="47"/>
  <c r="F54" i="47"/>
  <c r="Q53" i="47"/>
  <c r="F53" i="47"/>
  <c r="F51" i="47" s="1"/>
  <c r="S52" i="47"/>
  <c r="R52" i="47"/>
  <c r="Q52" i="47"/>
  <c r="Q51" i="47" s="1"/>
  <c r="F52" i="47"/>
  <c r="P51" i="47"/>
  <c r="O51" i="47"/>
  <c r="N51" i="47"/>
  <c r="N140" i="47" s="1"/>
  <c r="L51" i="47"/>
  <c r="K51" i="47"/>
  <c r="I51" i="47"/>
  <c r="H51" i="47"/>
  <c r="Q50" i="47"/>
  <c r="F50" i="47"/>
  <c r="Q49" i="47"/>
  <c r="R49" i="47"/>
  <c r="F49" i="47"/>
  <c r="Q48" i="47"/>
  <c r="F48" i="47"/>
  <c r="Q47" i="47"/>
  <c r="F47" i="47"/>
  <c r="R47" i="47" s="1"/>
  <c r="S46" i="47"/>
  <c r="Q46" i="47"/>
  <c r="R46" i="47"/>
  <c r="F46" i="47"/>
  <c r="Q45" i="47"/>
  <c r="F45" i="47"/>
  <c r="Q44" i="47"/>
  <c r="F44" i="47"/>
  <c r="Q43" i="47"/>
  <c r="F43" i="47"/>
  <c r="P42" i="47"/>
  <c r="O42" i="47"/>
  <c r="N42" i="47"/>
  <c r="L42" i="47"/>
  <c r="L140" i="47" s="1"/>
  <c r="K42" i="47"/>
  <c r="I42" i="47"/>
  <c r="H42" i="47"/>
  <c r="Q41" i="47"/>
  <c r="S41" i="47" s="1"/>
  <c r="R41" i="47"/>
  <c r="F41" i="47"/>
  <c r="Q40" i="47"/>
  <c r="F40" i="47"/>
  <c r="Q39" i="47"/>
  <c r="F39" i="47"/>
  <c r="R39" i="47" s="1"/>
  <c r="R38" i="47"/>
  <c r="Q38" i="47"/>
  <c r="F38" i="47"/>
  <c r="Q37" i="47"/>
  <c r="F37" i="47"/>
  <c r="Q36" i="47"/>
  <c r="F36" i="47"/>
  <c r="Q35" i="47"/>
  <c r="F35" i="47"/>
  <c r="Q34" i="47"/>
  <c r="F34" i="47"/>
  <c r="P33" i="47"/>
  <c r="O33" i="47"/>
  <c r="N33" i="47"/>
  <c r="L33" i="47"/>
  <c r="K33" i="47"/>
  <c r="I33" i="47"/>
  <c r="H33" i="47"/>
  <c r="H140" i="47" s="1"/>
  <c r="H169" i="47" s="1"/>
  <c r="H211" i="47" s="1"/>
  <c r="H213" i="47" s="1"/>
  <c r="F33" i="47"/>
  <c r="S32" i="47"/>
  <c r="R32" i="47"/>
  <c r="O31" i="47"/>
  <c r="N31" i="47"/>
  <c r="N169" i="47" s="1"/>
  <c r="N211" i="47" s="1"/>
  <c r="N213" i="47" s="1"/>
  <c r="L31" i="47"/>
  <c r="K31" i="47"/>
  <c r="I31" i="47"/>
  <c r="H31" i="47"/>
  <c r="F31" i="47"/>
  <c r="R30" i="47"/>
  <c r="S30" i="47" s="1"/>
  <c r="Q30" i="47"/>
  <c r="Q29" i="47"/>
  <c r="F29" i="47"/>
  <c r="Q28" i="47"/>
  <c r="F28" i="47"/>
  <c r="Q27" i="47"/>
  <c r="F27" i="47"/>
  <c r="Q26" i="47"/>
  <c r="F26" i="47"/>
  <c r="Q25" i="47"/>
  <c r="R25" i="47"/>
  <c r="F25" i="47"/>
  <c r="Q24" i="47"/>
  <c r="F24" i="47"/>
  <c r="Q23" i="47"/>
  <c r="S23" i="47" s="1"/>
  <c r="F23" i="47"/>
  <c r="Q22" i="47"/>
  <c r="F22" i="47"/>
  <c r="Q21" i="47"/>
  <c r="R21" i="47"/>
  <c r="F21" i="47"/>
  <c r="Q20" i="47"/>
  <c r="F20" i="47"/>
  <c r="Q19" i="47"/>
  <c r="F19" i="47"/>
  <c r="Q18" i="47"/>
  <c r="F18" i="47"/>
  <c r="Q17" i="47"/>
  <c r="F17" i="47"/>
  <c r="Q16" i="47"/>
  <c r="F16" i="47"/>
  <c r="Q15" i="47"/>
  <c r="F15" i="47"/>
  <c r="Q14" i="47"/>
  <c r="F14" i="47"/>
  <c r="S13" i="47"/>
  <c r="Q13" i="47"/>
  <c r="F13" i="47"/>
  <c r="Q12" i="47"/>
  <c r="F12" i="47"/>
  <c r="Q11" i="47"/>
  <c r="F11" i="47"/>
  <c r="R11" i="47" s="1"/>
  <c r="F10" i="47"/>
  <c r="Q212" i="46"/>
  <c r="S207" i="46"/>
  <c r="Q207" i="46"/>
  <c r="Q206" i="46"/>
  <c r="F206" i="46"/>
  <c r="Q205" i="46"/>
  <c r="F205" i="46"/>
  <c r="Q204" i="46"/>
  <c r="F204" i="46"/>
  <c r="Q203" i="46"/>
  <c r="F203" i="46"/>
  <c r="R203" i="46" s="1"/>
  <c r="Q202" i="46"/>
  <c r="S202" i="46" s="1"/>
  <c r="F202" i="46"/>
  <c r="R202" i="46" s="1"/>
  <c r="Q201" i="46"/>
  <c r="F201" i="46"/>
  <c r="R201" i="46" s="1"/>
  <c r="Q200" i="46"/>
  <c r="F200" i="46"/>
  <c r="Q199" i="46"/>
  <c r="F199" i="46"/>
  <c r="Q198" i="46"/>
  <c r="F198" i="46"/>
  <c r="F196" i="46" s="1"/>
  <c r="Q197" i="46"/>
  <c r="F197" i="46"/>
  <c r="P196" i="46"/>
  <c r="O196" i="46"/>
  <c r="N196" i="46"/>
  <c r="L196" i="46"/>
  <c r="K196" i="46"/>
  <c r="I196" i="46"/>
  <c r="H196" i="46"/>
  <c r="S195" i="46"/>
  <c r="Q195" i="46"/>
  <c r="R195" i="46" s="1"/>
  <c r="Q194" i="46"/>
  <c r="F194" i="46"/>
  <c r="Q193" i="46"/>
  <c r="F193" i="46"/>
  <c r="Q192" i="46"/>
  <c r="F192" i="46"/>
  <c r="Q188" i="46"/>
  <c r="F188" i="46"/>
  <c r="R188" i="46" s="1"/>
  <c r="Q187" i="46"/>
  <c r="F187" i="46"/>
  <c r="Q186" i="46"/>
  <c r="F186" i="46"/>
  <c r="Q185" i="46"/>
  <c r="F185" i="46"/>
  <c r="Q184" i="46"/>
  <c r="F184" i="46"/>
  <c r="Q183" i="46"/>
  <c r="F183" i="46"/>
  <c r="Q182" i="46"/>
  <c r="R182" i="46"/>
  <c r="F182" i="46"/>
  <c r="Q181" i="46"/>
  <c r="F181" i="46"/>
  <c r="R181" i="46" s="1"/>
  <c r="Q180" i="46"/>
  <c r="F180" i="46"/>
  <c r="Q179" i="46"/>
  <c r="F179" i="46"/>
  <c r="Q178" i="46"/>
  <c r="F178" i="46"/>
  <c r="Q177" i="46"/>
  <c r="F177" i="46"/>
  <c r="Q176" i="46"/>
  <c r="F176" i="46"/>
  <c r="F173" i="46" s="1"/>
  <c r="F208" i="46" s="1"/>
  <c r="F209" i="46" s="1"/>
  <c r="Q175" i="46"/>
  <c r="F175" i="46"/>
  <c r="Q174" i="46"/>
  <c r="F174" i="46"/>
  <c r="Q173" i="46"/>
  <c r="P173" i="46"/>
  <c r="P208" i="46" s="1"/>
  <c r="P209" i="46" s="1"/>
  <c r="P211" i="46" s="1"/>
  <c r="P213" i="46" s="1"/>
  <c r="O173" i="46"/>
  <c r="O208" i="46" s="1"/>
  <c r="O209" i="46" s="1"/>
  <c r="N173" i="46"/>
  <c r="N208" i="46" s="1"/>
  <c r="N209" i="46" s="1"/>
  <c r="L173" i="46"/>
  <c r="L208" i="46" s="1"/>
  <c r="L209" i="46" s="1"/>
  <c r="K173" i="46"/>
  <c r="K208" i="46" s="1"/>
  <c r="K209" i="46" s="1"/>
  <c r="I173" i="46"/>
  <c r="I208" i="46" s="1"/>
  <c r="I209" i="46" s="1"/>
  <c r="H173" i="46"/>
  <c r="H208" i="46" s="1"/>
  <c r="H209" i="46" s="1"/>
  <c r="R172" i="46"/>
  <c r="S172" i="46" s="1"/>
  <c r="S170" i="46"/>
  <c r="R170" i="46"/>
  <c r="P169" i="46"/>
  <c r="O168" i="46"/>
  <c r="N168" i="46"/>
  <c r="L168" i="46"/>
  <c r="K168" i="46"/>
  <c r="I168" i="46"/>
  <c r="H168" i="46"/>
  <c r="Q167" i="46"/>
  <c r="Q166" i="46"/>
  <c r="F166" i="46"/>
  <c r="Q165" i="46"/>
  <c r="F165" i="46"/>
  <c r="Q164" i="46"/>
  <c r="F164" i="46"/>
  <c r="Q163" i="46"/>
  <c r="Q168" i="46" s="1"/>
  <c r="F163" i="46"/>
  <c r="F168" i="46" s="1"/>
  <c r="S162" i="46"/>
  <c r="O161" i="46"/>
  <c r="N161" i="46"/>
  <c r="L161" i="46"/>
  <c r="K161" i="46"/>
  <c r="I161" i="46"/>
  <c r="H161" i="46"/>
  <c r="F161" i="46"/>
  <c r="Q160" i="46"/>
  <c r="F160" i="46"/>
  <c r="Q159" i="46"/>
  <c r="F159" i="46"/>
  <c r="Q158" i="46"/>
  <c r="F158" i="46"/>
  <c r="Q157" i="46"/>
  <c r="F157" i="46"/>
  <c r="Q156" i="46"/>
  <c r="S156" i="46" s="1"/>
  <c r="R156" i="46"/>
  <c r="F156" i="46"/>
  <c r="Q155" i="46"/>
  <c r="S155" i="46" s="1"/>
  <c r="F155" i="46"/>
  <c r="R155" i="46" s="1"/>
  <c r="Q154" i="46"/>
  <c r="Q161" i="46" s="1"/>
  <c r="F154" i="46"/>
  <c r="S153" i="46"/>
  <c r="O152" i="46"/>
  <c r="N152" i="46"/>
  <c r="L152" i="46"/>
  <c r="K152" i="46"/>
  <c r="I152" i="46"/>
  <c r="H152" i="46"/>
  <c r="F152" i="46"/>
  <c r="Q150" i="46"/>
  <c r="F150" i="46"/>
  <c r="Q149" i="46"/>
  <c r="F149" i="46"/>
  <c r="Q148" i="46"/>
  <c r="F148" i="46"/>
  <c r="Q147" i="46"/>
  <c r="F147" i="46"/>
  <c r="Q146" i="46"/>
  <c r="F146" i="46"/>
  <c r="Q145" i="46"/>
  <c r="F145" i="46"/>
  <c r="Q144" i="46"/>
  <c r="Q143" i="46"/>
  <c r="F143" i="46"/>
  <c r="Q142" i="46"/>
  <c r="Q152" i="46" s="1"/>
  <c r="F142" i="46"/>
  <c r="S141" i="46"/>
  <c r="Q139" i="46"/>
  <c r="S139" i="46" s="1"/>
  <c r="R139" i="46"/>
  <c r="Q138" i="46"/>
  <c r="Q137" i="46"/>
  <c r="Q136" i="46"/>
  <c r="Q135" i="46"/>
  <c r="F135" i="46"/>
  <c r="G135" i="46" s="1"/>
  <c r="Q134" i="46"/>
  <c r="F134" i="46"/>
  <c r="Q133" i="46"/>
  <c r="F133" i="46"/>
  <c r="G133" i="46" s="1"/>
  <c r="Q132" i="46"/>
  <c r="F132" i="46"/>
  <c r="G132" i="46" s="1"/>
  <c r="Q131" i="46"/>
  <c r="S131" i="46" s="1"/>
  <c r="Q130" i="46"/>
  <c r="F130" i="46"/>
  <c r="G130" i="46" s="1"/>
  <c r="Q129" i="46"/>
  <c r="F129" i="46"/>
  <c r="Q128" i="46"/>
  <c r="F128" i="46"/>
  <c r="G128" i="46" s="1"/>
  <c r="P127" i="46"/>
  <c r="O127" i="46"/>
  <c r="N127" i="46"/>
  <c r="L127" i="46"/>
  <c r="K127" i="46"/>
  <c r="I127" i="46"/>
  <c r="H127" i="46"/>
  <c r="Q126" i="46"/>
  <c r="F126" i="46"/>
  <c r="G126" i="46" s="1"/>
  <c r="Q125" i="46"/>
  <c r="F125" i="46"/>
  <c r="G125" i="46" s="1"/>
  <c r="R125" i="46" s="1"/>
  <c r="Q124" i="46"/>
  <c r="F124" i="46"/>
  <c r="G124" i="46" s="1"/>
  <c r="Q123" i="46"/>
  <c r="F123" i="46"/>
  <c r="G123" i="46" s="1"/>
  <c r="Q122" i="46"/>
  <c r="F122" i="46"/>
  <c r="G122" i="46" s="1"/>
  <c r="Q121" i="46"/>
  <c r="F121" i="46"/>
  <c r="Q120" i="46"/>
  <c r="F120" i="46"/>
  <c r="Q119" i="46"/>
  <c r="F119" i="46"/>
  <c r="G119" i="46" s="1"/>
  <c r="P118" i="46"/>
  <c r="O118" i="46"/>
  <c r="N118" i="46"/>
  <c r="L118" i="46"/>
  <c r="K118" i="46"/>
  <c r="I118" i="46"/>
  <c r="H118" i="46"/>
  <c r="Q117" i="46"/>
  <c r="F117" i="46"/>
  <c r="Q116" i="46"/>
  <c r="F116" i="46"/>
  <c r="Q115" i="46"/>
  <c r="Q114" i="46"/>
  <c r="S114" i="46" s="1"/>
  <c r="F114" i="46"/>
  <c r="R113" i="46"/>
  <c r="Q113" i="46"/>
  <c r="S113" i="46" s="1"/>
  <c r="Q112" i="46"/>
  <c r="F112" i="46"/>
  <c r="R112" i="46" s="1"/>
  <c r="Q111" i="46"/>
  <c r="Q110" i="46"/>
  <c r="F110" i="46"/>
  <c r="Q109" i="46"/>
  <c r="F109" i="46"/>
  <c r="Q108" i="46"/>
  <c r="F108" i="46"/>
  <c r="Q107" i="46"/>
  <c r="F107" i="46"/>
  <c r="F105" i="46" s="1"/>
  <c r="Q106" i="46"/>
  <c r="Q105" i="46" s="1"/>
  <c r="F106" i="46"/>
  <c r="P105" i="46"/>
  <c r="O105" i="46"/>
  <c r="N105" i="46"/>
  <c r="L105" i="46"/>
  <c r="K105" i="46"/>
  <c r="I105" i="46"/>
  <c r="H105" i="46"/>
  <c r="Q104" i="46"/>
  <c r="F104" i="46"/>
  <c r="Q103" i="46"/>
  <c r="F103" i="46"/>
  <c r="Q102" i="46"/>
  <c r="F102" i="46"/>
  <c r="Q101" i="46"/>
  <c r="F101" i="46"/>
  <c r="R101" i="46" s="1"/>
  <c r="Q100" i="46"/>
  <c r="S100" i="46"/>
  <c r="F100" i="46"/>
  <c r="Q99" i="46"/>
  <c r="F99" i="46"/>
  <c r="F96" i="46" s="1"/>
  <c r="Q98" i="46"/>
  <c r="F98" i="46"/>
  <c r="Q97" i="46"/>
  <c r="F97" i="46"/>
  <c r="P96" i="46"/>
  <c r="O96" i="46"/>
  <c r="N96" i="46"/>
  <c r="L96" i="46"/>
  <c r="K96" i="46"/>
  <c r="I96" i="46"/>
  <c r="H96" i="46"/>
  <c r="Q95" i="46"/>
  <c r="F95" i="46"/>
  <c r="Q94" i="46"/>
  <c r="F94" i="46"/>
  <c r="Q93" i="46"/>
  <c r="F93" i="46"/>
  <c r="R93" i="46" s="1"/>
  <c r="Q92" i="46"/>
  <c r="F92" i="46"/>
  <c r="Q91" i="46"/>
  <c r="F91" i="46"/>
  <c r="Q90" i="46"/>
  <c r="F90" i="46"/>
  <c r="Q89" i="46"/>
  <c r="F89" i="46"/>
  <c r="Q88" i="46"/>
  <c r="Q87" i="46" s="1"/>
  <c r="F88" i="46"/>
  <c r="P87" i="46"/>
  <c r="O87" i="46"/>
  <c r="N87" i="46"/>
  <c r="L87" i="46"/>
  <c r="K87" i="46"/>
  <c r="I87" i="46"/>
  <c r="H87" i="46"/>
  <c r="F87" i="46"/>
  <c r="Q86" i="46"/>
  <c r="S86" i="46" s="1"/>
  <c r="R86" i="46"/>
  <c r="F86" i="46"/>
  <c r="Q85" i="46"/>
  <c r="F85" i="46"/>
  <c r="Q84" i="46"/>
  <c r="F84" i="46"/>
  <c r="Q83" i="46"/>
  <c r="F83" i="46"/>
  <c r="Q82" i="46"/>
  <c r="F82" i="46"/>
  <c r="Q81" i="46"/>
  <c r="F81" i="46"/>
  <c r="Q80" i="46"/>
  <c r="F80" i="46"/>
  <c r="F78" i="46" s="1"/>
  <c r="Q79" i="46"/>
  <c r="Q78" i="46" s="1"/>
  <c r="F79" i="46"/>
  <c r="P78" i="46"/>
  <c r="O78" i="46"/>
  <c r="N78" i="46"/>
  <c r="L78" i="46"/>
  <c r="K78" i="46"/>
  <c r="I78" i="46"/>
  <c r="H78" i="46"/>
  <c r="Q77" i="46"/>
  <c r="F77" i="46"/>
  <c r="Q76" i="46"/>
  <c r="Q69" i="46" s="1"/>
  <c r="F76" i="46"/>
  <c r="Q75" i="46"/>
  <c r="F75" i="46"/>
  <c r="Q74" i="46"/>
  <c r="F74" i="46"/>
  <c r="R74" i="46" s="1"/>
  <c r="Q73" i="46"/>
  <c r="S73" i="46" s="1"/>
  <c r="R73" i="46"/>
  <c r="F73" i="46"/>
  <c r="Q72" i="46"/>
  <c r="F72" i="46"/>
  <c r="F69" i="46" s="1"/>
  <c r="Q71" i="46"/>
  <c r="F71" i="46"/>
  <c r="Q70" i="46"/>
  <c r="F70" i="46"/>
  <c r="P69" i="46"/>
  <c r="O69" i="46"/>
  <c r="N69" i="46"/>
  <c r="L69" i="46"/>
  <c r="K69" i="46"/>
  <c r="I69" i="46"/>
  <c r="H69" i="46"/>
  <c r="Q68" i="46"/>
  <c r="S68" i="46" s="1"/>
  <c r="R68" i="46"/>
  <c r="F68" i="46"/>
  <c r="Q67" i="46"/>
  <c r="F67" i="46"/>
  <c r="Q66" i="46"/>
  <c r="F66" i="46"/>
  <c r="R66" i="46" s="1"/>
  <c r="Q65" i="46"/>
  <c r="F65" i="46"/>
  <c r="Q64" i="46"/>
  <c r="F64" i="46"/>
  <c r="Q63" i="46"/>
  <c r="F63" i="46"/>
  <c r="Q62" i="46"/>
  <c r="F62" i="46"/>
  <c r="Q61" i="46"/>
  <c r="Q60" i="46" s="1"/>
  <c r="F61" i="46"/>
  <c r="P60" i="46"/>
  <c r="O60" i="46"/>
  <c r="N60" i="46"/>
  <c r="L60" i="46"/>
  <c r="K60" i="46"/>
  <c r="I60" i="46"/>
  <c r="H60" i="46"/>
  <c r="F60" i="46"/>
  <c r="Q59" i="46"/>
  <c r="F59" i="46"/>
  <c r="Q58" i="46"/>
  <c r="F58" i="46"/>
  <c r="Q57" i="46"/>
  <c r="F57" i="46"/>
  <c r="Q56" i="46"/>
  <c r="F56" i="46"/>
  <c r="Q55" i="46"/>
  <c r="Q51" i="46" s="1"/>
  <c r="F55" i="46"/>
  <c r="Q54" i="46"/>
  <c r="F54" i="46"/>
  <c r="Q53" i="46"/>
  <c r="F53" i="46"/>
  <c r="F51" i="46" s="1"/>
  <c r="Q52" i="46"/>
  <c r="F52" i="46"/>
  <c r="P51" i="46"/>
  <c r="O51" i="46"/>
  <c r="N51" i="46"/>
  <c r="L51" i="46"/>
  <c r="K51" i="46"/>
  <c r="I51" i="46"/>
  <c r="H51" i="46"/>
  <c r="Q50" i="46"/>
  <c r="S50" i="46" s="1"/>
  <c r="F50" i="46"/>
  <c r="R50" i="46" s="1"/>
  <c r="Q49" i="46"/>
  <c r="F49" i="46"/>
  <c r="Q48" i="46"/>
  <c r="F48" i="46"/>
  <c r="Q47" i="46"/>
  <c r="F47" i="46"/>
  <c r="F42" i="46" s="1"/>
  <c r="Q46" i="46"/>
  <c r="F46" i="46"/>
  <c r="Q45" i="46"/>
  <c r="F45" i="46"/>
  <c r="Q44" i="46"/>
  <c r="F44" i="46"/>
  <c r="Q43" i="46"/>
  <c r="F43" i="46"/>
  <c r="P42" i="46"/>
  <c r="O42" i="46"/>
  <c r="N42" i="46"/>
  <c r="L42" i="46"/>
  <c r="K42" i="46"/>
  <c r="I42" i="46"/>
  <c r="H42" i="46"/>
  <c r="Q41" i="46"/>
  <c r="F41" i="46"/>
  <c r="F33" i="46" s="1"/>
  <c r="Q40" i="46"/>
  <c r="F40" i="46"/>
  <c r="Q39" i="46"/>
  <c r="F39" i="46"/>
  <c r="Q38" i="46"/>
  <c r="F38" i="46"/>
  <c r="Q37" i="46"/>
  <c r="F37" i="46"/>
  <c r="Q36" i="46"/>
  <c r="Q33" i="46" s="1"/>
  <c r="R36" i="46"/>
  <c r="F36" i="46"/>
  <c r="Q35" i="46"/>
  <c r="F35" i="46"/>
  <c r="Q34" i="46"/>
  <c r="F34" i="46"/>
  <c r="P33" i="46"/>
  <c r="O33" i="46"/>
  <c r="O140" i="46" s="1"/>
  <c r="N33" i="46"/>
  <c r="N140" i="46" s="1"/>
  <c r="L33" i="46"/>
  <c r="L140" i="46" s="1"/>
  <c r="K33" i="46"/>
  <c r="K140" i="46" s="1"/>
  <c r="I33" i="46"/>
  <c r="I140" i="46" s="1"/>
  <c r="I169" i="46" s="1"/>
  <c r="I211" i="46" s="1"/>
  <c r="I213" i="46" s="1"/>
  <c r="H33" i="46"/>
  <c r="H140" i="46" s="1"/>
  <c r="H169" i="46" s="1"/>
  <c r="H211" i="46" s="1"/>
  <c r="H213" i="46" s="1"/>
  <c r="S32" i="46"/>
  <c r="R32" i="46"/>
  <c r="O31" i="46"/>
  <c r="N31" i="46"/>
  <c r="L31" i="46"/>
  <c r="K31" i="46"/>
  <c r="I31" i="46"/>
  <c r="H31" i="46"/>
  <c r="Q30" i="46"/>
  <c r="R30" i="46" s="1"/>
  <c r="S30" i="46" s="1"/>
  <c r="Q29" i="46"/>
  <c r="F29" i="46"/>
  <c r="R29" i="46" s="1"/>
  <c r="Q28" i="46"/>
  <c r="F28" i="46"/>
  <c r="Q27" i="46"/>
  <c r="F27" i="46"/>
  <c r="Q26" i="46"/>
  <c r="F26" i="46"/>
  <c r="Q25" i="46"/>
  <c r="F25" i="46"/>
  <c r="Q24" i="46"/>
  <c r="F24" i="46"/>
  <c r="R24" i="46" s="1"/>
  <c r="Q23" i="46"/>
  <c r="F23" i="46"/>
  <c r="R23" i="46" s="1"/>
  <c r="Q22" i="46"/>
  <c r="F22" i="46"/>
  <c r="Q21" i="46"/>
  <c r="F21" i="46"/>
  <c r="Q20" i="46"/>
  <c r="F20" i="46"/>
  <c r="Q19" i="46"/>
  <c r="F19" i="46"/>
  <c r="Q18" i="46"/>
  <c r="F18" i="46"/>
  <c r="Q17" i="46"/>
  <c r="S17" i="46" s="1"/>
  <c r="F17" i="46"/>
  <c r="R17" i="46" s="1"/>
  <c r="Q16" i="46"/>
  <c r="R16" i="46"/>
  <c r="F16" i="46"/>
  <c r="Q15" i="46"/>
  <c r="F15" i="46"/>
  <c r="Q14" i="46"/>
  <c r="F14" i="46"/>
  <c r="Q13" i="46"/>
  <c r="F13" i="46"/>
  <c r="Q12" i="46"/>
  <c r="F12" i="46"/>
  <c r="Q11" i="46"/>
  <c r="Q31" i="46" s="1"/>
  <c r="F11" i="46"/>
  <c r="R11" i="46" s="1"/>
  <c r="F10" i="46"/>
  <c r="Q212" i="45"/>
  <c r="P208" i="45"/>
  <c r="P209" i="45" s="1"/>
  <c r="O208" i="45"/>
  <c r="O209" i="45" s="1"/>
  <c r="S207" i="45"/>
  <c r="Q207" i="45"/>
  <c r="R206" i="45"/>
  <c r="Q206" i="45"/>
  <c r="S206" i="45" s="1"/>
  <c r="F206" i="45"/>
  <c r="Q205" i="45"/>
  <c r="F205" i="45"/>
  <c r="Q204" i="45"/>
  <c r="F204" i="45"/>
  <c r="Q203" i="45"/>
  <c r="F203" i="45"/>
  <c r="Q202" i="45"/>
  <c r="F202" i="45"/>
  <c r="Q201" i="45"/>
  <c r="F201" i="45"/>
  <c r="Q200" i="45"/>
  <c r="F200" i="45"/>
  <c r="F196" i="45" s="1"/>
  <c r="Q199" i="45"/>
  <c r="S199" i="45" s="1"/>
  <c r="F199" i="45"/>
  <c r="Q198" i="45"/>
  <c r="F198" i="45"/>
  <c r="Q197" i="45"/>
  <c r="Q196" i="45" s="1"/>
  <c r="F197" i="45"/>
  <c r="P196" i="45"/>
  <c r="O196" i="45"/>
  <c r="N196" i="45"/>
  <c r="L196" i="45"/>
  <c r="K196" i="45"/>
  <c r="I196" i="45"/>
  <c r="H196" i="45"/>
  <c r="S195" i="45"/>
  <c r="R195" i="45"/>
  <c r="Q195" i="45"/>
  <c r="Q194" i="45"/>
  <c r="F194" i="45"/>
  <c r="S193" i="45"/>
  <c r="Q193" i="45"/>
  <c r="R193" i="45"/>
  <c r="F193" i="45"/>
  <c r="Q192" i="45"/>
  <c r="F192" i="45"/>
  <c r="Q188" i="45"/>
  <c r="F188" i="45"/>
  <c r="Q187" i="45"/>
  <c r="F187" i="45"/>
  <c r="Q186" i="45"/>
  <c r="F186" i="45"/>
  <c r="Q185" i="45"/>
  <c r="F185" i="45"/>
  <c r="Q184" i="45"/>
  <c r="F184" i="45"/>
  <c r="Q183" i="45"/>
  <c r="F183" i="45"/>
  <c r="Q182" i="45"/>
  <c r="F182" i="45"/>
  <c r="Q181" i="45"/>
  <c r="F181" i="45"/>
  <c r="Q180" i="45"/>
  <c r="F180" i="45"/>
  <c r="Q179" i="45"/>
  <c r="F179" i="45"/>
  <c r="Q178" i="45"/>
  <c r="F178" i="45"/>
  <c r="Q177" i="45"/>
  <c r="F177" i="45"/>
  <c r="Q176" i="45"/>
  <c r="F176" i="45"/>
  <c r="R176" i="45" s="1"/>
  <c r="Q175" i="45"/>
  <c r="F175" i="45"/>
  <c r="F173" i="45" s="1"/>
  <c r="Q174" i="45"/>
  <c r="F174" i="45"/>
  <c r="Q173" i="45"/>
  <c r="P173" i="45"/>
  <c r="O173" i="45"/>
  <c r="N173" i="45"/>
  <c r="N208" i="45" s="1"/>
  <c r="N209" i="45" s="1"/>
  <c r="L173" i="45"/>
  <c r="L208" i="45" s="1"/>
  <c r="L209" i="45" s="1"/>
  <c r="K173" i="45"/>
  <c r="K208" i="45" s="1"/>
  <c r="K209" i="45" s="1"/>
  <c r="I173" i="45"/>
  <c r="I208" i="45" s="1"/>
  <c r="I209" i="45" s="1"/>
  <c r="H173" i="45"/>
  <c r="H208" i="45" s="1"/>
  <c r="H209" i="45" s="1"/>
  <c r="R172" i="45"/>
  <c r="S172" i="45" s="1"/>
  <c r="S170" i="45"/>
  <c r="R170" i="45"/>
  <c r="P169" i="45"/>
  <c r="P211" i="45" s="1"/>
  <c r="P213" i="45" s="1"/>
  <c r="O168" i="45"/>
  <c r="N168" i="45"/>
  <c r="L168" i="45"/>
  <c r="K168" i="45"/>
  <c r="I168" i="45"/>
  <c r="H168" i="45"/>
  <c r="Q167" i="45"/>
  <c r="S167" i="45" s="1"/>
  <c r="Q166" i="45"/>
  <c r="F166" i="45"/>
  <c r="Q165" i="45"/>
  <c r="Q168" i="45" s="1"/>
  <c r="F165" i="45"/>
  <c r="Q164" i="45"/>
  <c r="F164" i="45"/>
  <c r="Q163" i="45"/>
  <c r="F163" i="45"/>
  <c r="F168" i="45" s="1"/>
  <c r="S162" i="45"/>
  <c r="O161" i="45"/>
  <c r="N161" i="45"/>
  <c r="L161" i="45"/>
  <c r="K161" i="45"/>
  <c r="I161" i="45"/>
  <c r="H161" i="45"/>
  <c r="F161" i="45"/>
  <c r="Q160" i="45"/>
  <c r="S160" i="45" s="1"/>
  <c r="R160" i="45"/>
  <c r="F160" i="45"/>
  <c r="Q159" i="45"/>
  <c r="F159" i="45"/>
  <c r="Q158" i="45"/>
  <c r="F158" i="45"/>
  <c r="Q157" i="45"/>
  <c r="F157" i="45"/>
  <c r="Q156" i="45"/>
  <c r="F156" i="45"/>
  <c r="Q155" i="45"/>
  <c r="F155" i="45"/>
  <c r="Q154" i="45"/>
  <c r="S154" i="45" s="1"/>
  <c r="F154" i="45"/>
  <c r="S153" i="45"/>
  <c r="O152" i="45"/>
  <c r="N152" i="45"/>
  <c r="L152" i="45"/>
  <c r="K152" i="45"/>
  <c r="I152" i="45"/>
  <c r="H152" i="45"/>
  <c r="Q150" i="45"/>
  <c r="F150" i="45"/>
  <c r="Q149" i="45"/>
  <c r="F149" i="45"/>
  <c r="R149" i="45" s="1"/>
  <c r="Q148" i="45"/>
  <c r="F148" i="45"/>
  <c r="Q147" i="45"/>
  <c r="F147" i="45"/>
  <c r="Q146" i="45"/>
  <c r="S146" i="45" s="1"/>
  <c r="R146" i="45"/>
  <c r="F146" i="45"/>
  <c r="Q145" i="45"/>
  <c r="F145" i="45"/>
  <c r="Q144" i="45"/>
  <c r="Q143" i="45"/>
  <c r="F143" i="45"/>
  <c r="Q142" i="45"/>
  <c r="F142" i="45"/>
  <c r="S141" i="45"/>
  <c r="Q139" i="45"/>
  <c r="Q138" i="45"/>
  <c r="S138" i="45" s="1"/>
  <c r="Q137" i="45"/>
  <c r="R137" i="45"/>
  <c r="Q136" i="45"/>
  <c r="S136" i="45" s="1"/>
  <c r="Q135" i="45"/>
  <c r="F135" i="45"/>
  <c r="Q134" i="45"/>
  <c r="F134" i="45"/>
  <c r="Q133" i="45"/>
  <c r="F133" i="45"/>
  <c r="Q132" i="45"/>
  <c r="F132" i="45"/>
  <c r="G132" i="45" s="1"/>
  <c r="Q131" i="45"/>
  <c r="S131" i="45" s="1"/>
  <c r="Q130" i="45"/>
  <c r="F130" i="45"/>
  <c r="G130" i="45" s="1"/>
  <c r="R130" i="45" s="1"/>
  <c r="Q129" i="45"/>
  <c r="F129" i="45"/>
  <c r="G129" i="45" s="1"/>
  <c r="Q128" i="45"/>
  <c r="F128" i="45"/>
  <c r="G128" i="45" s="1"/>
  <c r="P127" i="45"/>
  <c r="O127" i="45"/>
  <c r="N127" i="45"/>
  <c r="L127" i="45"/>
  <c r="K127" i="45"/>
  <c r="I127" i="45"/>
  <c r="H127" i="45"/>
  <c r="Q126" i="45"/>
  <c r="F126" i="45"/>
  <c r="G126" i="45" s="1"/>
  <c r="Q125" i="45"/>
  <c r="F125" i="45"/>
  <c r="G125" i="45" s="1"/>
  <c r="R125" i="45" s="1"/>
  <c r="Q124" i="45"/>
  <c r="F124" i="45"/>
  <c r="G124" i="45" s="1"/>
  <c r="R124" i="45" s="1"/>
  <c r="Q123" i="45"/>
  <c r="F123" i="45"/>
  <c r="G123" i="45" s="1"/>
  <c r="Q122" i="45"/>
  <c r="F122" i="45"/>
  <c r="Q121" i="45"/>
  <c r="F121" i="45"/>
  <c r="Q120" i="45"/>
  <c r="F120" i="45"/>
  <c r="Q119" i="45"/>
  <c r="F119" i="45"/>
  <c r="G119" i="45" s="1"/>
  <c r="P118" i="45"/>
  <c r="O118" i="45"/>
  <c r="N118" i="45"/>
  <c r="L118" i="45"/>
  <c r="K118" i="45"/>
  <c r="I118" i="45"/>
  <c r="H118" i="45"/>
  <c r="Q117" i="45"/>
  <c r="F117" i="45"/>
  <c r="F105" i="45" s="1"/>
  <c r="Q116" i="45"/>
  <c r="F116" i="45"/>
  <c r="Q115" i="45"/>
  <c r="S115" i="45" s="1"/>
  <c r="R115" i="45"/>
  <c r="Q114" i="45"/>
  <c r="F114" i="45"/>
  <c r="Q113" i="45"/>
  <c r="Q112" i="45"/>
  <c r="F112" i="45"/>
  <c r="Q111" i="45"/>
  <c r="R111" i="45"/>
  <c r="Q110" i="45"/>
  <c r="F110" i="45"/>
  <c r="Q109" i="45"/>
  <c r="S109" i="45" s="1"/>
  <c r="R109" i="45"/>
  <c r="F109" i="45"/>
  <c r="R108" i="45"/>
  <c r="Q108" i="45"/>
  <c r="F108" i="45"/>
  <c r="Q107" i="45"/>
  <c r="F107" i="45"/>
  <c r="Q106" i="45"/>
  <c r="Q105" i="45" s="1"/>
  <c r="F106" i="45"/>
  <c r="P105" i="45"/>
  <c r="O105" i="45"/>
  <c r="N105" i="45"/>
  <c r="L105" i="45"/>
  <c r="K105" i="45"/>
  <c r="I105" i="45"/>
  <c r="H105" i="45"/>
  <c r="Q104" i="45"/>
  <c r="F104" i="45"/>
  <c r="Q103" i="45"/>
  <c r="F103" i="45"/>
  <c r="Q102" i="45"/>
  <c r="F102" i="45"/>
  <c r="Q101" i="45"/>
  <c r="F101" i="45"/>
  <c r="Q100" i="45"/>
  <c r="F100" i="45"/>
  <c r="Q99" i="45"/>
  <c r="F99" i="45"/>
  <c r="Q98" i="45"/>
  <c r="F98" i="45"/>
  <c r="Q97" i="45"/>
  <c r="F97" i="45"/>
  <c r="P96" i="45"/>
  <c r="O96" i="45"/>
  <c r="N96" i="45"/>
  <c r="L96" i="45"/>
  <c r="K96" i="45"/>
  <c r="I96" i="45"/>
  <c r="H96" i="45"/>
  <c r="Q95" i="45"/>
  <c r="S95" i="45" s="1"/>
  <c r="R95" i="45"/>
  <c r="F95" i="45"/>
  <c r="Q94" i="45"/>
  <c r="F94" i="45"/>
  <c r="Q93" i="45"/>
  <c r="F93" i="45"/>
  <c r="Q92" i="45"/>
  <c r="F92" i="45"/>
  <c r="Q91" i="45"/>
  <c r="F91" i="45"/>
  <c r="Q90" i="45"/>
  <c r="Q87" i="45" s="1"/>
  <c r="F90" i="45"/>
  <c r="Q89" i="45"/>
  <c r="F89" i="45"/>
  <c r="Q88" i="45"/>
  <c r="F88" i="45"/>
  <c r="P87" i="45"/>
  <c r="O87" i="45"/>
  <c r="N87" i="45"/>
  <c r="L87" i="45"/>
  <c r="K87" i="45"/>
  <c r="I87" i="45"/>
  <c r="H87" i="45"/>
  <c r="F87" i="45"/>
  <c r="Q86" i="45"/>
  <c r="S86" i="45" s="1"/>
  <c r="F86" i="45"/>
  <c r="Q85" i="45"/>
  <c r="F85" i="45"/>
  <c r="Q84" i="45"/>
  <c r="F84" i="45"/>
  <c r="Q83" i="45"/>
  <c r="F83" i="45"/>
  <c r="Q82" i="45"/>
  <c r="S82" i="45" s="1"/>
  <c r="R82" i="45"/>
  <c r="F82" i="45"/>
  <c r="Q81" i="45"/>
  <c r="F81" i="45"/>
  <c r="Q80" i="45"/>
  <c r="F80" i="45"/>
  <c r="Q79" i="45"/>
  <c r="Q78" i="45" s="1"/>
  <c r="F79" i="45"/>
  <c r="P78" i="45"/>
  <c r="O78" i="45"/>
  <c r="N78" i="45"/>
  <c r="L78" i="45"/>
  <c r="K78" i="45"/>
  <c r="I78" i="45"/>
  <c r="H78" i="45"/>
  <c r="F78" i="45"/>
  <c r="Q77" i="45"/>
  <c r="F77" i="45"/>
  <c r="Q76" i="45"/>
  <c r="F76" i="45"/>
  <c r="Q75" i="45"/>
  <c r="F75" i="45"/>
  <c r="Q74" i="45"/>
  <c r="S74" i="45" s="1"/>
  <c r="F74" i="45"/>
  <c r="R74" i="45" s="1"/>
  <c r="Q73" i="45"/>
  <c r="F73" i="45"/>
  <c r="Q72" i="45"/>
  <c r="F72" i="45"/>
  <c r="Q71" i="45"/>
  <c r="F71" i="45"/>
  <c r="Q70" i="45"/>
  <c r="F70" i="45"/>
  <c r="P69" i="45"/>
  <c r="O69" i="45"/>
  <c r="N69" i="45"/>
  <c r="L69" i="45"/>
  <c r="K69" i="45"/>
  <c r="I69" i="45"/>
  <c r="H69" i="45"/>
  <c r="Q68" i="45"/>
  <c r="S68" i="45" s="1"/>
  <c r="R68" i="45"/>
  <c r="F68" i="45"/>
  <c r="Q67" i="45"/>
  <c r="F67" i="45"/>
  <c r="Q66" i="45"/>
  <c r="F66" i="45"/>
  <c r="Q65" i="45"/>
  <c r="F65" i="45"/>
  <c r="Q64" i="45"/>
  <c r="F64" i="45"/>
  <c r="Q63" i="45"/>
  <c r="Q60" i="45" s="1"/>
  <c r="F63" i="45"/>
  <c r="Q62" i="45"/>
  <c r="F62" i="45"/>
  <c r="Q61" i="45"/>
  <c r="F61" i="45"/>
  <c r="F60" i="45" s="1"/>
  <c r="P60" i="45"/>
  <c r="O60" i="45"/>
  <c r="N60" i="45"/>
  <c r="L60" i="45"/>
  <c r="K60" i="45"/>
  <c r="I60" i="45"/>
  <c r="H60" i="45"/>
  <c r="Q59" i="45"/>
  <c r="F59" i="45"/>
  <c r="Q58" i="45"/>
  <c r="F58" i="45"/>
  <c r="Q57" i="45"/>
  <c r="F57" i="45"/>
  <c r="Q56" i="45"/>
  <c r="F56" i="45"/>
  <c r="Q55" i="45"/>
  <c r="F55" i="45"/>
  <c r="F51" i="45" s="1"/>
  <c r="Q54" i="45"/>
  <c r="F54" i="45"/>
  <c r="Q53" i="45"/>
  <c r="F53" i="45"/>
  <c r="Q52" i="45"/>
  <c r="Q51" i="45" s="1"/>
  <c r="F52" i="45"/>
  <c r="P51" i="45"/>
  <c r="O51" i="45"/>
  <c r="N51" i="45"/>
  <c r="L51" i="45"/>
  <c r="K51" i="45"/>
  <c r="I51" i="45"/>
  <c r="H51" i="45"/>
  <c r="S50" i="45"/>
  <c r="Q50" i="45"/>
  <c r="F50" i="45"/>
  <c r="Q49" i="45"/>
  <c r="F49" i="45"/>
  <c r="Q48" i="45"/>
  <c r="S48" i="45" s="1"/>
  <c r="F48" i="45"/>
  <c r="Q47" i="45"/>
  <c r="F47" i="45"/>
  <c r="Q46" i="45"/>
  <c r="F46" i="45"/>
  <c r="Q45" i="45"/>
  <c r="F45" i="45"/>
  <c r="Q44" i="45"/>
  <c r="F44" i="45"/>
  <c r="Q43" i="45"/>
  <c r="Q42" i="45" s="1"/>
  <c r="F43" i="45"/>
  <c r="P42" i="45"/>
  <c r="O42" i="45"/>
  <c r="N42" i="45"/>
  <c r="L42" i="45"/>
  <c r="K42" i="45"/>
  <c r="I42" i="45"/>
  <c r="H42" i="45"/>
  <c r="Q41" i="45"/>
  <c r="F41" i="45"/>
  <c r="R41" i="45" s="1"/>
  <c r="Q40" i="45"/>
  <c r="F40" i="45"/>
  <c r="Q39" i="45"/>
  <c r="F39" i="45"/>
  <c r="Q38" i="45"/>
  <c r="F38" i="45"/>
  <c r="R37" i="45"/>
  <c r="Q37" i="45"/>
  <c r="F37" i="45"/>
  <c r="Q36" i="45"/>
  <c r="F36" i="45"/>
  <c r="Q35" i="45"/>
  <c r="S35" i="45" s="1"/>
  <c r="F35" i="45"/>
  <c r="Q34" i="45"/>
  <c r="F34" i="45"/>
  <c r="P33" i="45"/>
  <c r="O33" i="45"/>
  <c r="N33" i="45"/>
  <c r="L33" i="45"/>
  <c r="K33" i="45"/>
  <c r="K140" i="45" s="1"/>
  <c r="I33" i="45"/>
  <c r="I140" i="45" s="1"/>
  <c r="H33" i="45"/>
  <c r="H140" i="45" s="1"/>
  <c r="S32" i="45"/>
  <c r="R32" i="45"/>
  <c r="O31" i="45"/>
  <c r="N31" i="45"/>
  <c r="L31" i="45"/>
  <c r="K31" i="45"/>
  <c r="I31" i="45"/>
  <c r="H31" i="45"/>
  <c r="F31" i="45"/>
  <c r="Q30" i="45"/>
  <c r="R30" i="45" s="1"/>
  <c r="S30" i="45" s="1"/>
  <c r="R29" i="45"/>
  <c r="Q29" i="45"/>
  <c r="F29" i="45"/>
  <c r="Q28" i="45"/>
  <c r="F28" i="45"/>
  <c r="Q27" i="45"/>
  <c r="F27" i="45"/>
  <c r="Q26" i="45"/>
  <c r="F26" i="45"/>
  <c r="Q25" i="45"/>
  <c r="F25" i="45"/>
  <c r="Q24" i="45"/>
  <c r="F24" i="45"/>
  <c r="Q23" i="45"/>
  <c r="F23" i="45"/>
  <c r="Q22" i="45"/>
  <c r="F22" i="45"/>
  <c r="Q21" i="45"/>
  <c r="F21" i="45"/>
  <c r="Q20" i="45"/>
  <c r="F20" i="45"/>
  <c r="Q19" i="45"/>
  <c r="F19" i="45"/>
  <c r="Q18" i="45"/>
  <c r="F18" i="45"/>
  <c r="Q17" i="45"/>
  <c r="F17" i="45"/>
  <c r="Q16" i="45"/>
  <c r="F16" i="45"/>
  <c r="Q15" i="45"/>
  <c r="F15" i="45"/>
  <c r="Q14" i="45"/>
  <c r="F14" i="45"/>
  <c r="R14" i="45" s="1"/>
  <c r="Q13" i="45"/>
  <c r="F13" i="45"/>
  <c r="Q12" i="45"/>
  <c r="F12" i="45"/>
  <c r="Q11" i="45"/>
  <c r="Q31" i="45" s="1"/>
  <c r="F11" i="45"/>
  <c r="F10" i="45"/>
  <c r="G206" i="4"/>
  <c r="G205" i="4"/>
  <c r="G204" i="4"/>
  <c r="G203" i="4"/>
  <c r="G202" i="4"/>
  <c r="G201" i="4"/>
  <c r="G200" i="4"/>
  <c r="G199" i="4"/>
  <c r="G198" i="4"/>
  <c r="G197" i="4"/>
  <c r="G194" i="4"/>
  <c r="G193" i="4"/>
  <c r="G192" i="4"/>
  <c r="G191" i="4"/>
  <c r="G190" i="4"/>
  <c r="G189" i="4"/>
  <c r="G188" i="4"/>
  <c r="G187" i="4"/>
  <c r="G186" i="4"/>
  <c r="G185" i="4"/>
  <c r="G184" i="4"/>
  <c r="G183" i="4"/>
  <c r="G182" i="4"/>
  <c r="G181" i="4"/>
  <c r="G180" i="4"/>
  <c r="G179" i="4"/>
  <c r="G178" i="4"/>
  <c r="G177" i="4"/>
  <c r="G176" i="4"/>
  <c r="G175" i="4"/>
  <c r="G174" i="4"/>
  <c r="G167" i="4"/>
  <c r="G166" i="4"/>
  <c r="G165" i="4"/>
  <c r="G164" i="4"/>
  <c r="G163" i="4"/>
  <c r="G160" i="4"/>
  <c r="G159" i="4"/>
  <c r="G158" i="4"/>
  <c r="G157" i="4"/>
  <c r="G156" i="4"/>
  <c r="G155" i="4"/>
  <c r="G154" i="4"/>
  <c r="G151" i="4"/>
  <c r="G150" i="4"/>
  <c r="G149" i="4"/>
  <c r="G148" i="4"/>
  <c r="G147" i="4"/>
  <c r="G146" i="4"/>
  <c r="G145" i="4"/>
  <c r="G144" i="4"/>
  <c r="G143" i="4"/>
  <c r="G142" i="4"/>
  <c r="G139" i="4"/>
  <c r="G138" i="4"/>
  <c r="G137" i="4"/>
  <c r="G136" i="4"/>
  <c r="G131" i="4"/>
  <c r="G117" i="4"/>
  <c r="G116" i="4"/>
  <c r="G115" i="4"/>
  <c r="G114" i="4"/>
  <c r="G113" i="4"/>
  <c r="G112" i="4"/>
  <c r="G111" i="4"/>
  <c r="G110" i="4"/>
  <c r="G109" i="4"/>
  <c r="G108" i="4"/>
  <c r="G107" i="4"/>
  <c r="G106" i="4"/>
  <c r="G104" i="4"/>
  <c r="G103" i="4"/>
  <c r="G102" i="4"/>
  <c r="G101" i="4"/>
  <c r="G100" i="4"/>
  <c r="G99" i="4"/>
  <c r="G98" i="4"/>
  <c r="G97" i="4"/>
  <c r="G95" i="4"/>
  <c r="G94" i="4"/>
  <c r="G93" i="4"/>
  <c r="G92" i="4"/>
  <c r="G91" i="4"/>
  <c r="G90" i="4"/>
  <c r="G89" i="4"/>
  <c r="G88" i="4"/>
  <c r="G86" i="4"/>
  <c r="G85" i="4"/>
  <c r="G84" i="4"/>
  <c r="G83" i="4"/>
  <c r="G82" i="4"/>
  <c r="G81" i="4"/>
  <c r="G80" i="4"/>
  <c r="G79" i="4"/>
  <c r="G77" i="4"/>
  <c r="G76" i="4"/>
  <c r="G75" i="4"/>
  <c r="G74" i="4"/>
  <c r="G73" i="4"/>
  <c r="G72" i="4"/>
  <c r="G71" i="4"/>
  <c r="G70" i="4"/>
  <c r="F62" i="4"/>
  <c r="F63" i="4"/>
  <c r="F64" i="4"/>
  <c r="F65" i="4"/>
  <c r="F66" i="4"/>
  <c r="G66" i="4" s="1"/>
  <c r="F67" i="4"/>
  <c r="G67" i="4" s="1"/>
  <c r="F68" i="4"/>
  <c r="G68" i="4"/>
  <c r="G65" i="4"/>
  <c r="G64" i="4"/>
  <c r="G63" i="4"/>
  <c r="G62" i="4"/>
  <c r="G61" i="4"/>
  <c r="G53" i="4"/>
  <c r="G54" i="4"/>
  <c r="G55" i="4"/>
  <c r="G56" i="4"/>
  <c r="G57" i="4"/>
  <c r="G58" i="4"/>
  <c r="G59" i="4"/>
  <c r="G52" i="4"/>
  <c r="G44" i="4"/>
  <c r="G45" i="4"/>
  <c r="G46" i="4"/>
  <c r="G47" i="4"/>
  <c r="G48" i="4"/>
  <c r="G49" i="4"/>
  <c r="G50" i="4"/>
  <c r="G43" i="4"/>
  <c r="G35" i="4"/>
  <c r="G36" i="4"/>
  <c r="G37" i="4"/>
  <c r="G38" i="4"/>
  <c r="G39" i="4"/>
  <c r="G40" i="4"/>
  <c r="G41" i="4"/>
  <c r="G34" i="4"/>
  <c r="G11" i="4"/>
  <c r="G12" i="4"/>
  <c r="G13" i="4"/>
  <c r="G14" i="4"/>
  <c r="G15" i="4"/>
  <c r="G16" i="4"/>
  <c r="G17" i="4"/>
  <c r="G18" i="4"/>
  <c r="G19" i="4"/>
  <c r="G20" i="4"/>
  <c r="G21" i="4"/>
  <c r="G22" i="4"/>
  <c r="G23" i="4"/>
  <c r="G24" i="4"/>
  <c r="G25" i="4"/>
  <c r="G26" i="4"/>
  <c r="G27" i="4"/>
  <c r="G28" i="4"/>
  <c r="G29" i="4"/>
  <c r="G10" i="4"/>
  <c r="P169" i="4"/>
  <c r="Q168" i="4"/>
  <c r="O168" i="4"/>
  <c r="N168" i="4"/>
  <c r="L168" i="4"/>
  <c r="K168" i="4"/>
  <c r="I168" i="4"/>
  <c r="H168" i="4"/>
  <c r="G168" i="4"/>
  <c r="S168" i="4" s="1"/>
  <c r="F168" i="4"/>
  <c r="O161" i="4"/>
  <c r="N161" i="4"/>
  <c r="L161" i="4"/>
  <c r="K161" i="4"/>
  <c r="I161" i="4"/>
  <c r="H161" i="4"/>
  <c r="O152" i="4"/>
  <c r="N152" i="4"/>
  <c r="L152" i="4"/>
  <c r="K152" i="4"/>
  <c r="I152" i="4"/>
  <c r="H152" i="4"/>
  <c r="O31" i="4"/>
  <c r="N31" i="4"/>
  <c r="L31" i="4"/>
  <c r="K31" i="4"/>
  <c r="F25" i="4"/>
  <c r="H31" i="4"/>
  <c r="I31" i="4"/>
  <c r="T149" i="42"/>
  <c r="G149" i="42"/>
  <c r="H149" i="42" s="1"/>
  <c r="U149" i="42" s="1"/>
  <c r="T148" i="42"/>
  <c r="G148" i="42"/>
  <c r="H148" i="42" s="1"/>
  <c r="T147" i="42"/>
  <c r="H147" i="42"/>
  <c r="G147" i="42"/>
  <c r="T146" i="42"/>
  <c r="K146" i="42"/>
  <c r="L146" i="42" s="1"/>
  <c r="H146" i="42"/>
  <c r="U146" i="42" s="1"/>
  <c r="V146" i="42" s="1"/>
  <c r="G146" i="42"/>
  <c r="T145" i="42"/>
  <c r="G145" i="42"/>
  <c r="T144" i="42"/>
  <c r="G144" i="42"/>
  <c r="H144" i="42" s="1"/>
  <c r="T143" i="42"/>
  <c r="G143" i="42"/>
  <c r="H143" i="42" s="1"/>
  <c r="T142" i="42"/>
  <c r="T141" i="42" s="1"/>
  <c r="G142" i="42"/>
  <c r="H142" i="42" s="1"/>
  <c r="S141" i="42"/>
  <c r="R141" i="42"/>
  <c r="Q141" i="42"/>
  <c r="O141" i="42"/>
  <c r="N141" i="42"/>
  <c r="J141" i="42"/>
  <c r="I141" i="42"/>
  <c r="T140" i="42"/>
  <c r="G140" i="42"/>
  <c r="H140" i="42" s="1"/>
  <c r="T139" i="42"/>
  <c r="G139" i="42"/>
  <c r="H139" i="42" s="1"/>
  <c r="T138" i="42"/>
  <c r="G138" i="42"/>
  <c r="H138" i="42" s="1"/>
  <c r="T137" i="42"/>
  <c r="V137" i="42" s="1"/>
  <c r="H137" i="42"/>
  <c r="K137" i="42" s="1"/>
  <c r="L137" i="42" s="1"/>
  <c r="G137" i="42"/>
  <c r="T136" i="42"/>
  <c r="G136" i="42"/>
  <c r="H136" i="42" s="1"/>
  <c r="T135" i="42"/>
  <c r="G135" i="42"/>
  <c r="H135" i="42" s="1"/>
  <c r="T134" i="42"/>
  <c r="G134" i="42"/>
  <c r="T133" i="42"/>
  <c r="V133" i="42" s="1"/>
  <c r="G133" i="42"/>
  <c r="H133" i="42" s="1"/>
  <c r="S132" i="42"/>
  <c r="R132" i="42"/>
  <c r="Q132" i="42"/>
  <c r="O132" i="42"/>
  <c r="N132" i="42"/>
  <c r="J132" i="42"/>
  <c r="I132" i="42"/>
  <c r="T131" i="42"/>
  <c r="G131" i="42"/>
  <c r="H131" i="42" s="1"/>
  <c r="T130" i="42"/>
  <c r="V130" i="42" s="1"/>
  <c r="H130" i="42"/>
  <c r="U130" i="42" s="1"/>
  <c r="G130" i="42"/>
  <c r="T129" i="42"/>
  <c r="G129" i="42"/>
  <c r="H129" i="42" s="1"/>
  <c r="T128" i="42"/>
  <c r="G128" i="42"/>
  <c r="H128" i="42" s="1"/>
  <c r="T127" i="42"/>
  <c r="G127" i="42"/>
  <c r="H127" i="42" s="1"/>
  <c r="T126" i="42"/>
  <c r="G126" i="42"/>
  <c r="H126" i="42" s="1"/>
  <c r="T125" i="42"/>
  <c r="G125" i="42"/>
  <c r="H125" i="42" s="1"/>
  <c r="T124" i="42"/>
  <c r="G124" i="42"/>
  <c r="S123" i="42"/>
  <c r="R123" i="42"/>
  <c r="Q123" i="42"/>
  <c r="O123" i="42"/>
  <c r="N123" i="42"/>
  <c r="J123" i="42"/>
  <c r="I123" i="42"/>
  <c r="T122" i="42"/>
  <c r="H122" i="42"/>
  <c r="T121" i="42"/>
  <c r="H121" i="42"/>
  <c r="K121" i="42" s="1"/>
  <c r="L121" i="42" s="1"/>
  <c r="T120" i="42"/>
  <c r="H120" i="42"/>
  <c r="T119" i="42"/>
  <c r="V119" i="42" s="1"/>
  <c r="H119" i="42"/>
  <c r="K119" i="42" s="1"/>
  <c r="L119" i="42" s="1"/>
  <c r="T118" i="42"/>
  <c r="G118" i="42"/>
  <c r="H118" i="42" s="1"/>
  <c r="T117" i="42"/>
  <c r="H117" i="42"/>
  <c r="K117" i="42" s="1"/>
  <c r="L117" i="42" s="1"/>
  <c r="G117" i="42"/>
  <c r="T116" i="42"/>
  <c r="G116" i="42"/>
  <c r="H116" i="42" s="1"/>
  <c r="T115" i="42"/>
  <c r="H115" i="42"/>
  <c r="U115" i="42" s="1"/>
  <c r="G115" i="42"/>
  <c r="T114" i="42"/>
  <c r="H114" i="42"/>
  <c r="V114" i="42" s="1"/>
  <c r="T113" i="42"/>
  <c r="G113" i="42"/>
  <c r="H113" i="42" s="1"/>
  <c r="T112" i="42"/>
  <c r="V112" i="42" s="1"/>
  <c r="G112" i="42"/>
  <c r="H112" i="42" s="1"/>
  <c r="T111" i="42"/>
  <c r="G111" i="42"/>
  <c r="H111" i="42" s="1"/>
  <c r="S110" i="42"/>
  <c r="R110" i="42"/>
  <c r="Q110" i="42"/>
  <c r="O110" i="42"/>
  <c r="N110" i="42"/>
  <c r="J110" i="42"/>
  <c r="I110" i="42"/>
  <c r="T109" i="42"/>
  <c r="G109" i="42"/>
  <c r="H109" i="42" s="1"/>
  <c r="U109" i="42" s="1"/>
  <c r="T108" i="42"/>
  <c r="G108" i="42"/>
  <c r="H108" i="42" s="1"/>
  <c r="T107" i="42"/>
  <c r="G107" i="42"/>
  <c r="H107" i="42" s="1"/>
  <c r="T106" i="42"/>
  <c r="G106" i="42"/>
  <c r="H106" i="42" s="1"/>
  <c r="T105" i="42"/>
  <c r="G105" i="42"/>
  <c r="H105" i="42" s="1"/>
  <c r="T104" i="42"/>
  <c r="G104" i="42"/>
  <c r="H104" i="42" s="1"/>
  <c r="T103" i="42"/>
  <c r="G103" i="42"/>
  <c r="H103" i="42" s="1"/>
  <c r="T102" i="42"/>
  <c r="G102" i="42"/>
  <c r="H102" i="42" s="1"/>
  <c r="S101" i="42"/>
  <c r="R101" i="42"/>
  <c r="Q101" i="42"/>
  <c r="O101" i="42"/>
  <c r="N101" i="42"/>
  <c r="J101" i="42"/>
  <c r="I101" i="42"/>
  <c r="T100" i="42"/>
  <c r="G100" i="42"/>
  <c r="H100" i="42" s="1"/>
  <c r="K100" i="42" s="1"/>
  <c r="L100" i="42" s="1"/>
  <c r="T99" i="42"/>
  <c r="G99" i="42"/>
  <c r="H99" i="42" s="1"/>
  <c r="T98" i="42"/>
  <c r="H98" i="42"/>
  <c r="U98" i="42" s="1"/>
  <c r="T97" i="42"/>
  <c r="G97" i="42"/>
  <c r="H97" i="42" s="1"/>
  <c r="T96" i="42"/>
  <c r="V96" i="42" s="1"/>
  <c r="K96" i="42"/>
  <c r="L96" i="42" s="1"/>
  <c r="H96" i="42"/>
  <c r="T95" i="42"/>
  <c r="G95" i="42"/>
  <c r="H95" i="42" s="1"/>
  <c r="T94" i="42"/>
  <c r="H94" i="42"/>
  <c r="U94" i="42" s="1"/>
  <c r="T93" i="42"/>
  <c r="V93" i="42" s="1"/>
  <c r="G93" i="42"/>
  <c r="H93" i="42" s="1"/>
  <c r="T92" i="42"/>
  <c r="G92" i="42"/>
  <c r="H92" i="42" s="1"/>
  <c r="T91" i="42"/>
  <c r="H91" i="42"/>
  <c r="K91" i="42" s="1"/>
  <c r="L91" i="42" s="1"/>
  <c r="G91" i="42"/>
  <c r="T90" i="42"/>
  <c r="G90" i="42"/>
  <c r="H90" i="42" s="1"/>
  <c r="T89" i="42"/>
  <c r="G89" i="42"/>
  <c r="G88" i="42" s="1"/>
  <c r="S88" i="42"/>
  <c r="R88" i="42"/>
  <c r="Q88" i="42"/>
  <c r="O88" i="42"/>
  <c r="N88" i="42"/>
  <c r="J88" i="42"/>
  <c r="I88" i="42"/>
  <c r="T87" i="42"/>
  <c r="G87" i="42"/>
  <c r="H87" i="42" s="1"/>
  <c r="T86" i="42"/>
  <c r="H86" i="42"/>
  <c r="K86" i="42" s="1"/>
  <c r="L86" i="42" s="1"/>
  <c r="G86" i="42"/>
  <c r="T85" i="42"/>
  <c r="G85" i="42"/>
  <c r="H85" i="42" s="1"/>
  <c r="T84" i="42"/>
  <c r="G84" i="42"/>
  <c r="H84" i="42" s="1"/>
  <c r="T83" i="42"/>
  <c r="G83" i="42"/>
  <c r="H83" i="42" s="1"/>
  <c r="T82" i="42"/>
  <c r="V82" i="42" s="1"/>
  <c r="G82" i="42"/>
  <c r="H82" i="42" s="1"/>
  <c r="T81" i="42"/>
  <c r="H81" i="42"/>
  <c r="G81" i="42"/>
  <c r="T80" i="42"/>
  <c r="G80" i="42"/>
  <c r="H80" i="42" s="1"/>
  <c r="K80" i="42" s="1"/>
  <c r="L80" i="42" s="1"/>
  <c r="S79" i="42"/>
  <c r="R79" i="42"/>
  <c r="Q79" i="42"/>
  <c r="O79" i="42"/>
  <c r="N79" i="42"/>
  <c r="J79" i="42"/>
  <c r="I79" i="42"/>
  <c r="T78" i="42"/>
  <c r="G78" i="42"/>
  <c r="H78" i="42" s="1"/>
  <c r="T77" i="42"/>
  <c r="G77" i="42"/>
  <c r="H77" i="42" s="1"/>
  <c r="T76" i="42"/>
  <c r="V76" i="42" s="1"/>
  <c r="G76" i="42"/>
  <c r="H76" i="42" s="1"/>
  <c r="T75" i="42"/>
  <c r="H75" i="42"/>
  <c r="K75" i="42" s="1"/>
  <c r="L75" i="42" s="1"/>
  <c r="G75" i="42"/>
  <c r="T74" i="42"/>
  <c r="G74" i="42"/>
  <c r="H74" i="42" s="1"/>
  <c r="T73" i="42"/>
  <c r="G73" i="42"/>
  <c r="H73" i="42" s="1"/>
  <c r="K73" i="42" s="1"/>
  <c r="L73" i="42" s="1"/>
  <c r="T72" i="42"/>
  <c r="G72" i="42"/>
  <c r="T71" i="42"/>
  <c r="G71" i="42"/>
  <c r="H71" i="42" s="1"/>
  <c r="S70" i="42"/>
  <c r="R70" i="42"/>
  <c r="Q70" i="42"/>
  <c r="O70" i="42"/>
  <c r="N70" i="42"/>
  <c r="J70" i="42"/>
  <c r="I70" i="42"/>
  <c r="T69" i="42"/>
  <c r="V69" i="42" s="1"/>
  <c r="G69" i="42"/>
  <c r="H69" i="42" s="1"/>
  <c r="T68" i="42"/>
  <c r="G68" i="42"/>
  <c r="H68" i="42" s="1"/>
  <c r="U68" i="42" s="1"/>
  <c r="T67" i="42"/>
  <c r="V67" i="42" s="1"/>
  <c r="G67" i="42"/>
  <c r="H67" i="42" s="1"/>
  <c r="T66" i="42"/>
  <c r="G66" i="42"/>
  <c r="H66" i="42" s="1"/>
  <c r="T65" i="42"/>
  <c r="V65" i="42" s="1"/>
  <c r="G65" i="42"/>
  <c r="H65" i="42" s="1"/>
  <c r="T64" i="42"/>
  <c r="G64" i="42"/>
  <c r="H64" i="42" s="1"/>
  <c r="T63" i="42"/>
  <c r="G63" i="42"/>
  <c r="H63" i="42" s="1"/>
  <c r="T62" i="42"/>
  <c r="G62" i="42"/>
  <c r="S61" i="42"/>
  <c r="R61" i="42"/>
  <c r="Q61" i="42"/>
  <c r="O61" i="42"/>
  <c r="N61" i="42"/>
  <c r="J61" i="42"/>
  <c r="I61" i="42"/>
  <c r="T60" i="42"/>
  <c r="G60" i="42"/>
  <c r="H60" i="42" s="1"/>
  <c r="T59" i="42"/>
  <c r="G59" i="42"/>
  <c r="H59" i="42" s="1"/>
  <c r="K59" i="42" s="1"/>
  <c r="L59" i="42" s="1"/>
  <c r="T58" i="42"/>
  <c r="G58" i="42"/>
  <c r="H58" i="42" s="1"/>
  <c r="T57" i="42"/>
  <c r="H57" i="42"/>
  <c r="U57" i="42" s="1"/>
  <c r="G57" i="42"/>
  <c r="T56" i="42"/>
  <c r="G56" i="42"/>
  <c r="H56" i="42" s="1"/>
  <c r="T55" i="42"/>
  <c r="G55" i="42"/>
  <c r="T54" i="42"/>
  <c r="G54" i="42"/>
  <c r="H54" i="42" s="1"/>
  <c r="T53" i="42"/>
  <c r="G53" i="42"/>
  <c r="H53" i="42" s="1"/>
  <c r="S52" i="42"/>
  <c r="R52" i="42"/>
  <c r="Q52" i="42"/>
  <c r="O52" i="42"/>
  <c r="N52" i="42"/>
  <c r="J52" i="42"/>
  <c r="I52" i="42"/>
  <c r="T51" i="42"/>
  <c r="G51" i="42"/>
  <c r="V50" i="42"/>
  <c r="T50" i="42"/>
  <c r="U50" i="42" s="1"/>
  <c r="K50" i="42"/>
  <c r="L50" i="42" s="1"/>
  <c r="T49" i="42"/>
  <c r="V49" i="42" s="1"/>
  <c r="K49" i="42"/>
  <c r="L49" i="42" s="1"/>
  <c r="T48" i="42"/>
  <c r="V48" i="42" s="1"/>
  <c r="K48" i="42"/>
  <c r="L48" i="42" s="1"/>
  <c r="V47" i="42"/>
  <c r="U47" i="42"/>
  <c r="T47" i="42"/>
  <c r="K47" i="42"/>
  <c r="L47" i="42" s="1"/>
  <c r="T46" i="42"/>
  <c r="V46" i="42" s="1"/>
  <c r="K46" i="42"/>
  <c r="L46" i="42" s="1"/>
  <c r="T45" i="42"/>
  <c r="G45" i="42"/>
  <c r="H45" i="42" s="1"/>
  <c r="T44" i="42"/>
  <c r="H44" i="42"/>
  <c r="K44" i="42" s="1"/>
  <c r="L44" i="42" s="1"/>
  <c r="G44" i="42"/>
  <c r="S43" i="42"/>
  <c r="R43" i="42"/>
  <c r="Q43" i="42"/>
  <c r="O43" i="42"/>
  <c r="N43" i="42"/>
  <c r="J43" i="42"/>
  <c r="I43" i="42"/>
  <c r="T42" i="42"/>
  <c r="G42" i="42"/>
  <c r="H42" i="42" s="1"/>
  <c r="K42" i="42" s="1"/>
  <c r="L42" i="42" s="1"/>
  <c r="T41" i="42"/>
  <c r="H41" i="42"/>
  <c r="K41" i="42" s="1"/>
  <c r="L41" i="42" s="1"/>
  <c r="G41" i="42"/>
  <c r="T40" i="42"/>
  <c r="G40" i="42"/>
  <c r="H40" i="42" s="1"/>
  <c r="U40" i="42" s="1"/>
  <c r="T39" i="42"/>
  <c r="G39" i="42"/>
  <c r="H39" i="42" s="1"/>
  <c r="T38" i="42"/>
  <c r="G38" i="42"/>
  <c r="H38" i="42" s="1"/>
  <c r="K38" i="42" s="1"/>
  <c r="L38" i="42" s="1"/>
  <c r="T37" i="42"/>
  <c r="G37" i="42"/>
  <c r="H37" i="42" s="1"/>
  <c r="T36" i="42"/>
  <c r="V36" i="42" s="1"/>
  <c r="G36" i="42"/>
  <c r="H36" i="42" s="1"/>
  <c r="K36" i="42" s="1"/>
  <c r="L36" i="42" s="1"/>
  <c r="T35" i="42"/>
  <c r="G35" i="42"/>
  <c r="S34" i="42"/>
  <c r="R34" i="42"/>
  <c r="Q34" i="42"/>
  <c r="O34" i="42"/>
  <c r="N34" i="42"/>
  <c r="J34" i="42"/>
  <c r="I34" i="42"/>
  <c r="T33" i="42"/>
  <c r="G33" i="42"/>
  <c r="H33" i="42" s="1"/>
  <c r="K33" i="42" s="1"/>
  <c r="L33" i="42" s="1"/>
  <c r="T32" i="42"/>
  <c r="G32" i="42"/>
  <c r="H32" i="42" s="1"/>
  <c r="K32" i="42" s="1"/>
  <c r="L32" i="42" s="1"/>
  <c r="T31" i="42"/>
  <c r="G31" i="42"/>
  <c r="H31" i="42" s="1"/>
  <c r="T30" i="42"/>
  <c r="G30" i="42"/>
  <c r="H30" i="42" s="1"/>
  <c r="T29" i="42"/>
  <c r="H29" i="42"/>
  <c r="U29" i="42" s="1"/>
  <c r="G29" i="42"/>
  <c r="T28" i="42"/>
  <c r="G28" i="42"/>
  <c r="H28" i="42" s="1"/>
  <c r="T27" i="42"/>
  <c r="G27" i="42"/>
  <c r="G25" i="42" s="1"/>
  <c r="T26" i="42"/>
  <c r="G26" i="42"/>
  <c r="H26" i="42" s="1"/>
  <c r="S25" i="42"/>
  <c r="R25" i="42"/>
  <c r="Q25" i="42"/>
  <c r="O25" i="42"/>
  <c r="N25" i="42"/>
  <c r="J25" i="42"/>
  <c r="I25" i="42"/>
  <c r="T24" i="42"/>
  <c r="V24" i="42" s="1"/>
  <c r="G24" i="42"/>
  <c r="H24" i="42" s="1"/>
  <c r="T23" i="42"/>
  <c r="G23" i="42"/>
  <c r="H23" i="42" s="1"/>
  <c r="T22" i="42"/>
  <c r="G22" i="42"/>
  <c r="H22" i="42" s="1"/>
  <c r="K22" i="42" s="1"/>
  <c r="L22" i="42" s="1"/>
  <c r="T21" i="42"/>
  <c r="V21" i="42" s="1"/>
  <c r="G21" i="42"/>
  <c r="H21" i="42" s="1"/>
  <c r="K21" i="42" s="1"/>
  <c r="L21" i="42" s="1"/>
  <c r="T20" i="42"/>
  <c r="G20" i="42"/>
  <c r="H20" i="42" s="1"/>
  <c r="T19" i="42"/>
  <c r="G19" i="42"/>
  <c r="H19" i="42" s="1"/>
  <c r="T18" i="42"/>
  <c r="G18" i="42"/>
  <c r="T17" i="42"/>
  <c r="T16" i="42" s="1"/>
  <c r="G17" i="42"/>
  <c r="H17" i="42" s="1"/>
  <c r="S16" i="42"/>
  <c r="R16" i="42"/>
  <c r="Q16" i="42"/>
  <c r="O16" i="42"/>
  <c r="N16" i="42"/>
  <c r="J16" i="42"/>
  <c r="I16" i="42"/>
  <c r="S187" i="45" l="1"/>
  <c r="S16" i="46"/>
  <c r="R81" i="46"/>
  <c r="S28" i="46"/>
  <c r="S54" i="46"/>
  <c r="S199" i="47"/>
  <c r="S95" i="46"/>
  <c r="S178" i="50"/>
  <c r="R55" i="48"/>
  <c r="S131" i="49"/>
  <c r="R21" i="45"/>
  <c r="S155" i="45"/>
  <c r="S82" i="46"/>
  <c r="S108" i="46"/>
  <c r="R164" i="46"/>
  <c r="S83" i="47"/>
  <c r="S109" i="47"/>
  <c r="S55" i="48"/>
  <c r="S86" i="48"/>
  <c r="R194" i="48"/>
  <c r="R15" i="49"/>
  <c r="R57" i="49"/>
  <c r="S205" i="49"/>
  <c r="R76" i="50"/>
  <c r="R94" i="50"/>
  <c r="S179" i="50"/>
  <c r="S182" i="46"/>
  <c r="G69" i="50"/>
  <c r="J18" i="38" s="1"/>
  <c r="R188" i="45"/>
  <c r="S68" i="48"/>
  <c r="S82" i="47"/>
  <c r="S49" i="50"/>
  <c r="R205" i="49"/>
  <c r="S164" i="46"/>
  <c r="R194" i="46"/>
  <c r="S54" i="47"/>
  <c r="S136" i="47"/>
  <c r="S150" i="47"/>
  <c r="S73" i="48"/>
  <c r="R27" i="49"/>
  <c r="S57" i="49"/>
  <c r="R12" i="50"/>
  <c r="R25" i="48"/>
  <c r="S188" i="45"/>
  <c r="R55" i="46"/>
  <c r="S20" i="45"/>
  <c r="R149" i="46"/>
  <c r="S116" i="45"/>
  <c r="R12" i="47"/>
  <c r="R71" i="47"/>
  <c r="S137" i="47"/>
  <c r="R185" i="47"/>
  <c r="S82" i="48"/>
  <c r="R44" i="49"/>
  <c r="R149" i="49"/>
  <c r="S49" i="45"/>
  <c r="S67" i="45"/>
  <c r="R76" i="45"/>
  <c r="S109" i="46"/>
  <c r="R165" i="46"/>
  <c r="R55" i="47"/>
  <c r="S185" i="47"/>
  <c r="R17" i="48"/>
  <c r="S167" i="48"/>
  <c r="S44" i="49"/>
  <c r="S149" i="49"/>
  <c r="R63" i="50"/>
  <c r="R103" i="50"/>
  <c r="R180" i="50"/>
  <c r="R202" i="50"/>
  <c r="S156" i="45"/>
  <c r="R175" i="45"/>
  <c r="S202" i="45"/>
  <c r="R15" i="46"/>
  <c r="R67" i="46"/>
  <c r="S40" i="47"/>
  <c r="S55" i="47"/>
  <c r="S156" i="47"/>
  <c r="R13" i="48"/>
  <c r="R11" i="49"/>
  <c r="S121" i="50"/>
  <c r="S146" i="50"/>
  <c r="S156" i="50"/>
  <c r="R53" i="45"/>
  <c r="S103" i="45"/>
  <c r="S15" i="46"/>
  <c r="R27" i="46"/>
  <c r="R40" i="46"/>
  <c r="R24" i="47"/>
  <c r="R166" i="47"/>
  <c r="R23" i="49"/>
  <c r="R165" i="49"/>
  <c r="R90" i="50"/>
  <c r="R108" i="50"/>
  <c r="S12" i="45"/>
  <c r="S53" i="45"/>
  <c r="R63" i="45"/>
  <c r="S139" i="45"/>
  <c r="R94" i="46"/>
  <c r="R200" i="46"/>
  <c r="S166" i="47"/>
  <c r="R41" i="48"/>
  <c r="S100" i="48"/>
  <c r="S154" i="48"/>
  <c r="S182" i="48"/>
  <c r="R200" i="48"/>
  <c r="R79" i="45"/>
  <c r="R149" i="48"/>
  <c r="S108" i="49"/>
  <c r="R56" i="46"/>
  <c r="R186" i="47"/>
  <c r="S92" i="45"/>
  <c r="S177" i="45"/>
  <c r="R14" i="46"/>
  <c r="R14" i="47"/>
  <c r="R84" i="47"/>
  <c r="S72" i="48"/>
  <c r="R41" i="49"/>
  <c r="S67" i="49"/>
  <c r="R70" i="49"/>
  <c r="S40" i="49"/>
  <c r="R38" i="45"/>
  <c r="R93" i="45"/>
  <c r="S144" i="45"/>
  <c r="S14" i="46"/>
  <c r="R26" i="46"/>
  <c r="R57" i="46"/>
  <c r="S14" i="47"/>
  <c r="R56" i="47"/>
  <c r="S175" i="47"/>
  <c r="S201" i="47"/>
  <c r="S199" i="48"/>
  <c r="S109" i="49"/>
  <c r="S182" i="49"/>
  <c r="R10" i="45"/>
  <c r="S26" i="46"/>
  <c r="R45" i="47"/>
  <c r="R85" i="47"/>
  <c r="R176" i="47"/>
  <c r="R187" i="47"/>
  <c r="R56" i="48"/>
  <c r="S98" i="48"/>
  <c r="R136" i="48"/>
  <c r="S150" i="48"/>
  <c r="R52" i="50"/>
  <c r="S157" i="50"/>
  <c r="R65" i="45"/>
  <c r="S145" i="45"/>
  <c r="R189" i="45"/>
  <c r="R26" i="47"/>
  <c r="R57" i="47"/>
  <c r="S85" i="47"/>
  <c r="S176" i="47"/>
  <c r="R111" i="48"/>
  <c r="S137" i="48"/>
  <c r="R24" i="49"/>
  <c r="S68" i="49"/>
  <c r="R110" i="49"/>
  <c r="S22" i="50"/>
  <c r="S149" i="48"/>
  <c r="R11" i="45"/>
  <c r="S81" i="45"/>
  <c r="S94" i="45"/>
  <c r="S178" i="45"/>
  <c r="R204" i="45"/>
  <c r="R44" i="46"/>
  <c r="R185" i="46"/>
  <c r="S26" i="47"/>
  <c r="R111" i="47"/>
  <c r="R57" i="48"/>
  <c r="S24" i="49"/>
  <c r="R81" i="49"/>
  <c r="S160" i="49"/>
  <c r="S50" i="50"/>
  <c r="S58" i="46"/>
  <c r="R85" i="46"/>
  <c r="S16" i="47"/>
  <c r="R58" i="47"/>
  <c r="R188" i="47"/>
  <c r="R44" i="48"/>
  <c r="R99" i="48"/>
  <c r="S165" i="48"/>
  <c r="S54" i="49"/>
  <c r="S94" i="49"/>
  <c r="R97" i="49"/>
  <c r="R164" i="49"/>
  <c r="S206" i="49"/>
  <c r="R158" i="50"/>
  <c r="R177" i="50"/>
  <c r="R67" i="49"/>
  <c r="R66" i="45"/>
  <c r="S136" i="46"/>
  <c r="R186" i="46"/>
  <c r="S58" i="47"/>
  <c r="S138" i="47"/>
  <c r="S188" i="47"/>
  <c r="R112" i="48"/>
  <c r="R55" i="49"/>
  <c r="S177" i="50"/>
  <c r="R23" i="45"/>
  <c r="S40" i="45"/>
  <c r="S122" i="45"/>
  <c r="R205" i="45"/>
  <c r="R111" i="46"/>
  <c r="S137" i="46"/>
  <c r="R166" i="46"/>
  <c r="S186" i="46"/>
  <c r="R98" i="47"/>
  <c r="R112" i="47"/>
  <c r="S112" i="48"/>
  <c r="S55" i="49"/>
  <c r="S37" i="50"/>
  <c r="S108" i="45"/>
  <c r="S45" i="46"/>
  <c r="S138" i="46"/>
  <c r="S166" i="46"/>
  <c r="R83" i="47"/>
  <c r="S112" i="47"/>
  <c r="R200" i="47"/>
  <c r="S58" i="48"/>
  <c r="S166" i="48"/>
  <c r="S82" i="49"/>
  <c r="S95" i="49"/>
  <c r="S146" i="49"/>
  <c r="R117" i="50"/>
  <c r="R145" i="50"/>
  <c r="R205" i="50"/>
  <c r="R44" i="45"/>
  <c r="R180" i="47"/>
  <c r="S73" i="49"/>
  <c r="R27" i="50"/>
  <c r="R112" i="45"/>
  <c r="R76" i="46"/>
  <c r="R102" i="46"/>
  <c r="R163" i="47"/>
  <c r="S192" i="47"/>
  <c r="S59" i="45"/>
  <c r="R99" i="45"/>
  <c r="S137" i="45"/>
  <c r="S150" i="45"/>
  <c r="R63" i="46"/>
  <c r="R189" i="46"/>
  <c r="R205" i="46"/>
  <c r="R181" i="47"/>
  <c r="R77" i="48"/>
  <c r="R29" i="49"/>
  <c r="S49" i="49"/>
  <c r="S74" i="49"/>
  <c r="S155" i="49"/>
  <c r="S188" i="49"/>
  <c r="R17" i="50"/>
  <c r="R77" i="47"/>
  <c r="R164" i="45"/>
  <c r="S182" i="45"/>
  <c r="S63" i="46"/>
  <c r="R77" i="46"/>
  <c r="S144" i="46"/>
  <c r="S160" i="47"/>
  <c r="R193" i="47"/>
  <c r="S64" i="48"/>
  <c r="S36" i="49"/>
  <c r="S199" i="49"/>
  <c r="S43" i="50"/>
  <c r="S56" i="50"/>
  <c r="S164" i="50"/>
  <c r="S205" i="47"/>
  <c r="S15" i="45"/>
  <c r="R113" i="45"/>
  <c r="R183" i="45"/>
  <c r="R194" i="45"/>
  <c r="S77" i="46"/>
  <c r="R89" i="46"/>
  <c r="S103" i="46"/>
  <c r="R117" i="46"/>
  <c r="R145" i="46"/>
  <c r="S178" i="46"/>
  <c r="R206" i="46"/>
  <c r="R37" i="48"/>
  <c r="R65" i="48"/>
  <c r="S158" i="48"/>
  <c r="S137" i="49"/>
  <c r="R200" i="49"/>
  <c r="S35" i="48"/>
  <c r="S86" i="49"/>
  <c r="S115" i="46"/>
  <c r="R177" i="46"/>
  <c r="R159" i="47"/>
  <c r="R192" i="47"/>
  <c r="R205" i="47"/>
  <c r="R71" i="50"/>
  <c r="R37" i="46"/>
  <c r="R159" i="46"/>
  <c r="R72" i="45"/>
  <c r="S194" i="45"/>
  <c r="R20" i="46"/>
  <c r="R48" i="46"/>
  <c r="R164" i="47"/>
  <c r="S182" i="47"/>
  <c r="R22" i="48"/>
  <c r="R89" i="48"/>
  <c r="R102" i="48"/>
  <c r="S144" i="48"/>
  <c r="R76" i="49"/>
  <c r="R113" i="49"/>
  <c r="S138" i="49"/>
  <c r="S156" i="49"/>
  <c r="R44" i="50"/>
  <c r="R57" i="50"/>
  <c r="S97" i="50"/>
  <c r="S110" i="50"/>
  <c r="S48" i="48"/>
  <c r="S84" i="50"/>
  <c r="S27" i="45"/>
  <c r="R85" i="45"/>
  <c r="S100" i="45"/>
  <c r="R198" i="45"/>
  <c r="S48" i="46"/>
  <c r="S64" i="46"/>
  <c r="R90" i="46"/>
  <c r="R192" i="46"/>
  <c r="R62" i="47"/>
  <c r="S115" i="47"/>
  <c r="R194" i="47"/>
  <c r="S22" i="48"/>
  <c r="S38" i="48"/>
  <c r="R159" i="48"/>
  <c r="R176" i="48"/>
  <c r="R63" i="49"/>
  <c r="S100" i="49"/>
  <c r="S139" i="49"/>
  <c r="R148" i="50"/>
  <c r="R74" i="49"/>
  <c r="S16" i="45"/>
  <c r="S85" i="45"/>
  <c r="R101" i="45"/>
  <c r="S114" i="45"/>
  <c r="S20" i="47"/>
  <c r="R90" i="47"/>
  <c r="R50" i="48"/>
  <c r="S176" i="48"/>
  <c r="R101" i="49"/>
  <c r="R114" i="49"/>
  <c r="R185" i="49"/>
  <c r="R111" i="50"/>
  <c r="R185" i="50"/>
  <c r="D25" i="38"/>
  <c r="S101" i="45"/>
  <c r="R35" i="46"/>
  <c r="R91" i="46"/>
  <c r="S146" i="46"/>
  <c r="R63" i="47"/>
  <c r="R103" i="47"/>
  <c r="R106" i="47"/>
  <c r="S116" i="47"/>
  <c r="R148" i="47"/>
  <c r="R62" i="48"/>
  <c r="S90" i="48"/>
  <c r="S116" i="48"/>
  <c r="S145" i="48"/>
  <c r="S20" i="49"/>
  <c r="S114" i="49"/>
  <c r="S185" i="49"/>
  <c r="R202" i="49"/>
  <c r="S59" i="50"/>
  <c r="S70" i="50"/>
  <c r="R98" i="50"/>
  <c r="S28" i="45"/>
  <c r="S73" i="45"/>
  <c r="S185" i="45"/>
  <c r="S49" i="46"/>
  <c r="R91" i="47"/>
  <c r="R75" i="48"/>
  <c r="R188" i="48"/>
  <c r="R176" i="49"/>
  <c r="S83" i="50"/>
  <c r="S135" i="50"/>
  <c r="Q127" i="50"/>
  <c r="R136" i="50"/>
  <c r="S137" i="50"/>
  <c r="I140" i="50"/>
  <c r="I169" i="50" s="1"/>
  <c r="I211" i="50" s="1"/>
  <c r="R124" i="50"/>
  <c r="S132" i="50"/>
  <c r="R139" i="50"/>
  <c r="S119" i="50"/>
  <c r="L140" i="50"/>
  <c r="K140" i="50"/>
  <c r="K169" i="50" s="1"/>
  <c r="K211" i="50" s="1"/>
  <c r="K213" i="50" s="1"/>
  <c r="F118" i="50"/>
  <c r="F140" i="50" s="1"/>
  <c r="F169" i="50" s="1"/>
  <c r="F211" i="50" s="1"/>
  <c r="N140" i="50"/>
  <c r="N169" i="50" s="1"/>
  <c r="N211" i="50" s="1"/>
  <c r="N213" i="50" s="1"/>
  <c r="R120" i="50"/>
  <c r="O140" i="50"/>
  <c r="S125" i="50"/>
  <c r="H140" i="50"/>
  <c r="H169" i="50" s="1"/>
  <c r="S126" i="50"/>
  <c r="F127" i="50"/>
  <c r="S201" i="50"/>
  <c r="R183" i="50"/>
  <c r="S184" i="50"/>
  <c r="R143" i="50"/>
  <c r="R137" i="50"/>
  <c r="R128" i="50"/>
  <c r="R133" i="50"/>
  <c r="S136" i="50"/>
  <c r="R81" i="50"/>
  <c r="S81" i="50"/>
  <c r="S61" i="50"/>
  <c r="R38" i="50"/>
  <c r="S36" i="50"/>
  <c r="R18" i="50"/>
  <c r="S28" i="50"/>
  <c r="R23" i="50"/>
  <c r="S29" i="50"/>
  <c r="S16" i="50"/>
  <c r="R138" i="49"/>
  <c r="R136" i="49"/>
  <c r="S124" i="49"/>
  <c r="R139" i="49"/>
  <c r="R120" i="49"/>
  <c r="R134" i="49"/>
  <c r="S120" i="49"/>
  <c r="Q127" i="49"/>
  <c r="S134" i="49"/>
  <c r="I140" i="49"/>
  <c r="I169" i="49" s="1"/>
  <c r="I211" i="49" s="1"/>
  <c r="I213" i="49" s="1"/>
  <c r="S125" i="49"/>
  <c r="F127" i="49"/>
  <c r="G129" i="49"/>
  <c r="R121" i="49"/>
  <c r="L140" i="49"/>
  <c r="N140" i="49"/>
  <c r="S177" i="49"/>
  <c r="R183" i="49"/>
  <c r="R189" i="49"/>
  <c r="S144" i="49"/>
  <c r="S135" i="49"/>
  <c r="S130" i="49"/>
  <c r="S136" i="49"/>
  <c r="R17" i="49"/>
  <c r="S12" i="49"/>
  <c r="S28" i="49"/>
  <c r="S135" i="48"/>
  <c r="N140" i="48"/>
  <c r="S130" i="48"/>
  <c r="R122" i="48"/>
  <c r="R137" i="48"/>
  <c r="L169" i="48"/>
  <c r="L211" i="48" s="1"/>
  <c r="L213" i="48" s="1"/>
  <c r="R138" i="48"/>
  <c r="S124" i="48"/>
  <c r="S133" i="48"/>
  <c r="Q127" i="48"/>
  <c r="R139" i="48"/>
  <c r="S125" i="48"/>
  <c r="H140" i="48"/>
  <c r="H169" i="48" s="1"/>
  <c r="L140" i="48"/>
  <c r="F127" i="48"/>
  <c r="R134" i="48"/>
  <c r="S134" i="48"/>
  <c r="R202" i="48"/>
  <c r="R197" i="48"/>
  <c r="R204" i="48"/>
  <c r="S205" i="48"/>
  <c r="R183" i="48"/>
  <c r="R174" i="48"/>
  <c r="S184" i="48"/>
  <c r="S185" i="48"/>
  <c r="S164" i="48"/>
  <c r="S143" i="48"/>
  <c r="S148" i="48"/>
  <c r="R123" i="48"/>
  <c r="R114" i="48"/>
  <c r="S115" i="48"/>
  <c r="R117" i="48"/>
  <c r="S113" i="48"/>
  <c r="S84" i="48"/>
  <c r="S18" i="48"/>
  <c r="S27" i="48"/>
  <c r="S15" i="48"/>
  <c r="R19" i="48"/>
  <c r="S19" i="48"/>
  <c r="S28" i="48"/>
  <c r="S20" i="48"/>
  <c r="R122" i="47"/>
  <c r="S122" i="47"/>
  <c r="S133" i="47"/>
  <c r="R133" i="47"/>
  <c r="R136" i="47"/>
  <c r="R137" i="47"/>
  <c r="G123" i="47"/>
  <c r="S123" i="47" s="1"/>
  <c r="R120" i="47"/>
  <c r="R138" i="47"/>
  <c r="R134" i="47"/>
  <c r="R121" i="47"/>
  <c r="F127" i="47"/>
  <c r="G129" i="47"/>
  <c r="S121" i="47"/>
  <c r="S135" i="47"/>
  <c r="R131" i="47"/>
  <c r="R204" i="47"/>
  <c r="R202" i="47"/>
  <c r="R179" i="47"/>
  <c r="S179" i="47"/>
  <c r="R184" i="47"/>
  <c r="S191" i="47"/>
  <c r="R128" i="47"/>
  <c r="S130" i="47"/>
  <c r="S131" i="47"/>
  <c r="S74" i="47"/>
  <c r="R72" i="47"/>
  <c r="R18" i="47"/>
  <c r="R19" i="47"/>
  <c r="G31" i="47"/>
  <c r="G12" i="38" s="1"/>
  <c r="S120" i="45"/>
  <c r="L140" i="45"/>
  <c r="R121" i="45"/>
  <c r="R138" i="45"/>
  <c r="N140" i="45"/>
  <c r="N169" i="45" s="1"/>
  <c r="N211" i="45" s="1"/>
  <c r="N213" i="45" s="1"/>
  <c r="S124" i="45"/>
  <c r="O140" i="45"/>
  <c r="S125" i="45"/>
  <c r="Q127" i="45"/>
  <c r="R134" i="45"/>
  <c r="R139" i="45"/>
  <c r="F118" i="45"/>
  <c r="F127" i="45"/>
  <c r="S135" i="45"/>
  <c r="R123" i="45"/>
  <c r="S130" i="45"/>
  <c r="R136" i="45"/>
  <c r="Q118" i="45"/>
  <c r="R131" i="45"/>
  <c r="R184" i="45"/>
  <c r="R129" i="45"/>
  <c r="R106" i="45"/>
  <c r="R57" i="45"/>
  <c r="S57" i="45"/>
  <c r="S54" i="45"/>
  <c r="S36" i="45"/>
  <c r="R19" i="45"/>
  <c r="R18" i="45"/>
  <c r="S135" i="46"/>
  <c r="S130" i="46"/>
  <c r="S124" i="46"/>
  <c r="Q127" i="46"/>
  <c r="R134" i="46"/>
  <c r="S120" i="46"/>
  <c r="S125" i="46"/>
  <c r="F127" i="46"/>
  <c r="F118" i="46"/>
  <c r="S119" i="46"/>
  <c r="L169" i="46"/>
  <c r="L211" i="46" s="1"/>
  <c r="L213" i="46" s="1"/>
  <c r="S121" i="46"/>
  <c r="R136" i="46"/>
  <c r="G129" i="46"/>
  <c r="G127" i="46" s="1"/>
  <c r="S127" i="46" s="1"/>
  <c r="R123" i="46"/>
  <c r="R137" i="46"/>
  <c r="S123" i="46"/>
  <c r="R124" i="46"/>
  <c r="R183" i="46"/>
  <c r="R21" i="46"/>
  <c r="S22" i="46"/>
  <c r="S72" i="50"/>
  <c r="R72" i="50"/>
  <c r="R106" i="50"/>
  <c r="S106" i="50"/>
  <c r="S14" i="50"/>
  <c r="R14" i="50"/>
  <c r="R46" i="50"/>
  <c r="S46" i="50"/>
  <c r="G51" i="50"/>
  <c r="J16" i="38" s="1"/>
  <c r="S53" i="50"/>
  <c r="R53" i="50"/>
  <c r="S77" i="50"/>
  <c r="R77" i="50"/>
  <c r="S155" i="50"/>
  <c r="S159" i="50"/>
  <c r="R159" i="50"/>
  <c r="R204" i="50"/>
  <c r="S204" i="50"/>
  <c r="L169" i="50"/>
  <c r="L211" i="50" s="1"/>
  <c r="L213" i="50" s="1"/>
  <c r="S10" i="50"/>
  <c r="R10" i="50"/>
  <c r="O169" i="50"/>
  <c r="O211" i="50" s="1"/>
  <c r="O213" i="50" s="1"/>
  <c r="S58" i="50"/>
  <c r="R58" i="50"/>
  <c r="R61" i="50"/>
  <c r="G60" i="50"/>
  <c r="J17" i="38" s="1"/>
  <c r="S66" i="50"/>
  <c r="R66" i="50"/>
  <c r="R92" i="50"/>
  <c r="S92" i="50"/>
  <c r="S99" i="50"/>
  <c r="R99" i="50"/>
  <c r="R122" i="50"/>
  <c r="G118" i="50"/>
  <c r="S122" i="50"/>
  <c r="G127" i="50"/>
  <c r="S127" i="50" s="1"/>
  <c r="S129" i="50"/>
  <c r="R129" i="50"/>
  <c r="R65" i="50"/>
  <c r="S65" i="50"/>
  <c r="S91" i="50"/>
  <c r="R91" i="50"/>
  <c r="S176" i="50"/>
  <c r="R176" i="50"/>
  <c r="S19" i="50"/>
  <c r="R19" i="50"/>
  <c r="S39" i="50"/>
  <c r="R39" i="50"/>
  <c r="S47" i="50"/>
  <c r="R47" i="50"/>
  <c r="S85" i="50"/>
  <c r="R85" i="50"/>
  <c r="S104" i="50"/>
  <c r="R104" i="50"/>
  <c r="S181" i="50"/>
  <c r="R181" i="50"/>
  <c r="S192" i="50"/>
  <c r="R192" i="50"/>
  <c r="S24" i="50"/>
  <c r="R24" i="50"/>
  <c r="S93" i="50"/>
  <c r="R93" i="50"/>
  <c r="G87" i="50"/>
  <c r="R88" i="50"/>
  <c r="S112" i="50"/>
  <c r="R112" i="50"/>
  <c r="S123" i="50"/>
  <c r="R123" i="50"/>
  <c r="S186" i="50"/>
  <c r="R186" i="50"/>
  <c r="S67" i="50"/>
  <c r="S108" i="50"/>
  <c r="S134" i="50"/>
  <c r="R134" i="50"/>
  <c r="R193" i="50"/>
  <c r="S193" i="50"/>
  <c r="R25" i="50"/>
  <c r="S25" i="50"/>
  <c r="R187" i="50"/>
  <c r="S187" i="50"/>
  <c r="S55" i="50"/>
  <c r="S94" i="50"/>
  <c r="S117" i="50"/>
  <c r="S124" i="50"/>
  <c r="S194" i="50"/>
  <c r="R194" i="50"/>
  <c r="S145" i="50"/>
  <c r="S188" i="50"/>
  <c r="R188" i="50"/>
  <c r="S26" i="50"/>
  <c r="R26" i="50"/>
  <c r="S101" i="50"/>
  <c r="S149" i="50"/>
  <c r="R149" i="50"/>
  <c r="S174" i="50"/>
  <c r="R174" i="50"/>
  <c r="G173" i="50"/>
  <c r="S17" i="50"/>
  <c r="S41" i="50"/>
  <c r="H211" i="50"/>
  <c r="H213" i="50" s="1"/>
  <c r="S183" i="50"/>
  <c r="S64" i="50"/>
  <c r="R64" i="50"/>
  <c r="R79" i="50"/>
  <c r="G78" i="50"/>
  <c r="S79" i="50"/>
  <c r="G96" i="50"/>
  <c r="J21" i="38" s="1"/>
  <c r="G152" i="50"/>
  <c r="S154" i="50"/>
  <c r="R154" i="50"/>
  <c r="G161" i="50"/>
  <c r="J24" i="38" s="1"/>
  <c r="S166" i="50"/>
  <c r="R166" i="50"/>
  <c r="R175" i="50"/>
  <c r="S175" i="50"/>
  <c r="R13" i="50"/>
  <c r="S13" i="50"/>
  <c r="S27" i="50"/>
  <c r="S45" i="50"/>
  <c r="R45" i="50"/>
  <c r="G42" i="50"/>
  <c r="J15" i="38" s="1"/>
  <c r="S203" i="50"/>
  <c r="R203" i="50"/>
  <c r="S11" i="50"/>
  <c r="S23" i="50"/>
  <c r="Q42" i="50"/>
  <c r="S44" i="50"/>
  <c r="S57" i="50"/>
  <c r="S63" i="50"/>
  <c r="S76" i="50"/>
  <c r="S90" i="50"/>
  <c r="S103" i="50"/>
  <c r="S114" i="50"/>
  <c r="Q118" i="50"/>
  <c r="S120" i="50"/>
  <c r="S165" i="50"/>
  <c r="S185" i="50"/>
  <c r="S191" i="50"/>
  <c r="S202" i="50"/>
  <c r="R21" i="50"/>
  <c r="Q69" i="50"/>
  <c r="Q96" i="50"/>
  <c r="R165" i="50"/>
  <c r="S131" i="50"/>
  <c r="F173" i="50"/>
  <c r="F208" i="50" s="1"/>
  <c r="F209" i="50" s="1"/>
  <c r="S88" i="50"/>
  <c r="R144" i="50"/>
  <c r="Q51" i="50"/>
  <c r="Q196" i="50"/>
  <c r="R29" i="50"/>
  <c r="R37" i="50"/>
  <c r="R50" i="50"/>
  <c r="R70" i="50"/>
  <c r="R83" i="50"/>
  <c r="R97" i="50"/>
  <c r="R110" i="50"/>
  <c r="R126" i="50"/>
  <c r="R132" i="50"/>
  <c r="R142" i="50"/>
  <c r="R147" i="50"/>
  <c r="R157" i="50"/>
  <c r="R179" i="50"/>
  <c r="R189" i="50"/>
  <c r="R195" i="50"/>
  <c r="R11" i="50"/>
  <c r="S142" i="50"/>
  <c r="Q161" i="50"/>
  <c r="Q60" i="50"/>
  <c r="R20" i="50"/>
  <c r="Q33" i="50"/>
  <c r="R40" i="50"/>
  <c r="R54" i="50"/>
  <c r="R73" i="50"/>
  <c r="R86" i="50"/>
  <c r="R100" i="50"/>
  <c r="R116" i="50"/>
  <c r="R130" i="50"/>
  <c r="R135" i="50"/>
  <c r="R138" i="50"/>
  <c r="R150" i="50"/>
  <c r="R160" i="50"/>
  <c r="R167" i="50"/>
  <c r="R182" i="50"/>
  <c r="R199" i="50"/>
  <c r="O169" i="49"/>
  <c r="O211" i="49" s="1"/>
  <c r="O213" i="49" s="1"/>
  <c r="R106" i="49"/>
  <c r="G105" i="49"/>
  <c r="S106" i="49"/>
  <c r="S143" i="49"/>
  <c r="R143" i="49"/>
  <c r="S179" i="49"/>
  <c r="R179" i="49"/>
  <c r="R204" i="49"/>
  <c r="S204" i="49"/>
  <c r="R13" i="49"/>
  <c r="S13" i="49"/>
  <c r="S35" i="49"/>
  <c r="S43" i="49"/>
  <c r="R43" i="49"/>
  <c r="G42" i="49"/>
  <c r="I15" i="38" s="1"/>
  <c r="S66" i="49"/>
  <c r="R66" i="49"/>
  <c r="S123" i="49"/>
  <c r="R123" i="49"/>
  <c r="S165" i="49"/>
  <c r="S56" i="49"/>
  <c r="R56" i="49"/>
  <c r="S148" i="49"/>
  <c r="R148" i="49"/>
  <c r="S157" i="49"/>
  <c r="R157" i="49"/>
  <c r="S174" i="49"/>
  <c r="R174" i="49"/>
  <c r="G173" i="49"/>
  <c r="I27" i="38" s="1"/>
  <c r="R18" i="49"/>
  <c r="S18" i="49"/>
  <c r="S23" i="49"/>
  <c r="G96" i="49"/>
  <c r="S98" i="49"/>
  <c r="R98" i="49"/>
  <c r="R96" i="49" s="1"/>
  <c r="R158" i="49"/>
  <c r="S158" i="49"/>
  <c r="S166" i="49"/>
  <c r="R166" i="49"/>
  <c r="R175" i="49"/>
  <c r="S175" i="49"/>
  <c r="R180" i="49"/>
  <c r="S180" i="49"/>
  <c r="S14" i="49"/>
  <c r="R14" i="49"/>
  <c r="H211" i="49"/>
  <c r="H213" i="49" s="1"/>
  <c r="R52" i="49"/>
  <c r="S52" i="49"/>
  <c r="S119" i="49"/>
  <c r="R119" i="49"/>
  <c r="G118" i="49"/>
  <c r="S132" i="49"/>
  <c r="R132" i="49"/>
  <c r="S19" i="49"/>
  <c r="R19" i="49"/>
  <c r="S75" i="49"/>
  <c r="R75" i="49"/>
  <c r="R154" i="49"/>
  <c r="G161" i="49"/>
  <c r="I24" i="38" s="1"/>
  <c r="S159" i="49"/>
  <c r="R159" i="49"/>
  <c r="S181" i="49"/>
  <c r="R181" i="49"/>
  <c r="R25" i="49"/>
  <c r="S25" i="49"/>
  <c r="S41" i="49"/>
  <c r="S58" i="49"/>
  <c r="S62" i="49"/>
  <c r="R62" i="49"/>
  <c r="R79" i="49"/>
  <c r="G78" i="49"/>
  <c r="S79" i="49"/>
  <c r="R92" i="49"/>
  <c r="S92" i="49"/>
  <c r="S133" i="49"/>
  <c r="R133" i="49"/>
  <c r="S154" i="49"/>
  <c r="G168" i="49"/>
  <c r="I25" i="38" s="1"/>
  <c r="R163" i="49"/>
  <c r="I210" i="49"/>
  <c r="S192" i="49"/>
  <c r="R192" i="49"/>
  <c r="S200" i="49"/>
  <c r="S15" i="49"/>
  <c r="S45" i="49"/>
  <c r="S84" i="49"/>
  <c r="R84" i="49"/>
  <c r="R128" i="49"/>
  <c r="S128" i="49"/>
  <c r="S186" i="49"/>
  <c r="R186" i="49"/>
  <c r="S201" i="49"/>
  <c r="R201" i="49"/>
  <c r="S10" i="49"/>
  <c r="R10" i="49"/>
  <c r="S26" i="49"/>
  <c r="R26" i="49"/>
  <c r="R46" i="49"/>
  <c r="S46" i="49"/>
  <c r="S59" i="49"/>
  <c r="G69" i="49"/>
  <c r="I18" i="38" s="1"/>
  <c r="S71" i="49"/>
  <c r="R71" i="49"/>
  <c r="S93" i="49"/>
  <c r="R93" i="49"/>
  <c r="S117" i="49"/>
  <c r="R193" i="49"/>
  <c r="S193" i="49"/>
  <c r="S63" i="49"/>
  <c r="S85" i="49"/>
  <c r="R85" i="49"/>
  <c r="R187" i="49"/>
  <c r="S187" i="49"/>
  <c r="S38" i="49"/>
  <c r="R38" i="49"/>
  <c r="S202" i="49"/>
  <c r="K169" i="49"/>
  <c r="K211" i="49" s="1"/>
  <c r="K213" i="49" s="1"/>
  <c r="S47" i="49"/>
  <c r="R47" i="49"/>
  <c r="S72" i="49"/>
  <c r="R72" i="49"/>
  <c r="S77" i="49"/>
  <c r="R88" i="49"/>
  <c r="G87" i="49"/>
  <c r="I20" i="38" s="1"/>
  <c r="S126" i="49"/>
  <c r="R126" i="49"/>
  <c r="G196" i="49"/>
  <c r="S197" i="49"/>
  <c r="R197" i="49"/>
  <c r="S27" i="49"/>
  <c r="L169" i="49"/>
  <c r="L211" i="49" s="1"/>
  <c r="L213" i="49" s="1"/>
  <c r="S34" i="49"/>
  <c r="R34" i="49"/>
  <c r="G33" i="49"/>
  <c r="I14" i="38" s="1"/>
  <c r="S64" i="49"/>
  <c r="S81" i="49"/>
  <c r="S101" i="49"/>
  <c r="S142" i="49"/>
  <c r="R142" i="49"/>
  <c r="G152" i="49"/>
  <c r="I23" i="38" s="1"/>
  <c r="S147" i="49"/>
  <c r="R147" i="49"/>
  <c r="S183" i="49"/>
  <c r="S194" i="49"/>
  <c r="S203" i="49"/>
  <c r="R203" i="49"/>
  <c r="S22" i="49"/>
  <c r="R22" i="49"/>
  <c r="N169" i="49"/>
  <c r="N211" i="49" s="1"/>
  <c r="N213" i="49" s="1"/>
  <c r="S39" i="49"/>
  <c r="R39" i="49"/>
  <c r="R65" i="49"/>
  <c r="S65" i="49"/>
  <c r="S89" i="49"/>
  <c r="R89" i="49"/>
  <c r="S102" i="49"/>
  <c r="R102" i="49"/>
  <c r="R122" i="49"/>
  <c r="S122" i="49"/>
  <c r="Q209" i="49"/>
  <c r="F168" i="49"/>
  <c r="R21" i="49"/>
  <c r="F33" i="49"/>
  <c r="S11" i="49"/>
  <c r="Q42" i="49"/>
  <c r="S76" i="49"/>
  <c r="S103" i="49"/>
  <c r="Q118" i="49"/>
  <c r="S191" i="49"/>
  <c r="S61" i="49"/>
  <c r="R53" i="49"/>
  <c r="R129" i="49"/>
  <c r="F173" i="49"/>
  <c r="F208" i="49" s="1"/>
  <c r="F209" i="49" s="1"/>
  <c r="R198" i="49"/>
  <c r="F69" i="49"/>
  <c r="S88" i="49"/>
  <c r="F96" i="49"/>
  <c r="S163" i="49"/>
  <c r="F42" i="49"/>
  <c r="F118" i="49"/>
  <c r="R12" i="49"/>
  <c r="Q51" i="49"/>
  <c r="Q161" i="49"/>
  <c r="R94" i="49"/>
  <c r="R108" i="49"/>
  <c r="R124" i="49"/>
  <c r="R145" i="49"/>
  <c r="Q152" i="49"/>
  <c r="R155" i="49"/>
  <c r="R177" i="49"/>
  <c r="R206" i="49"/>
  <c r="Q33" i="49"/>
  <c r="R190" i="49"/>
  <c r="R106" i="48"/>
  <c r="S142" i="48"/>
  <c r="R142" i="48"/>
  <c r="G152" i="48"/>
  <c r="H23" i="38" s="1"/>
  <c r="R175" i="48"/>
  <c r="G173" i="48"/>
  <c r="H27" i="38" s="1"/>
  <c r="S14" i="48"/>
  <c r="R14" i="48"/>
  <c r="S21" i="48"/>
  <c r="I140" i="48"/>
  <c r="I169" i="48" s="1"/>
  <c r="I211" i="48" s="1"/>
  <c r="I213" i="48" s="1"/>
  <c r="R119" i="48"/>
  <c r="G118" i="48"/>
  <c r="S123" i="48"/>
  <c r="S147" i="48"/>
  <c r="R147" i="48"/>
  <c r="S26" i="48"/>
  <c r="R26" i="48"/>
  <c r="F33" i="48"/>
  <c r="R38" i="48"/>
  <c r="S49" i="48"/>
  <c r="S56" i="48"/>
  <c r="S76" i="48"/>
  <c r="Q69" i="48"/>
  <c r="R79" i="48"/>
  <c r="G78" i="48"/>
  <c r="S106" i="48"/>
  <c r="S119" i="48"/>
  <c r="S131" i="48"/>
  <c r="S136" i="48"/>
  <c r="S175" i="48"/>
  <c r="F196" i="48"/>
  <c r="H211" i="48"/>
  <c r="H213" i="48" s="1"/>
  <c r="G51" i="48"/>
  <c r="H16" i="38" s="1"/>
  <c r="S52" i="48"/>
  <c r="R71" i="48"/>
  <c r="S99" i="48"/>
  <c r="F105" i="48"/>
  <c r="R120" i="48"/>
  <c r="S132" i="48"/>
  <c r="R132" i="48"/>
  <c r="S156" i="48"/>
  <c r="R180" i="48"/>
  <c r="R185" i="48"/>
  <c r="S203" i="48"/>
  <c r="R203" i="48"/>
  <c r="S103" i="48"/>
  <c r="Q96" i="48"/>
  <c r="H210" i="48"/>
  <c r="S83" i="48"/>
  <c r="R83" i="48"/>
  <c r="S91" i="48"/>
  <c r="R91" i="48"/>
  <c r="S95" i="48"/>
  <c r="S202" i="48"/>
  <c r="S11" i="48"/>
  <c r="Q31" i="48"/>
  <c r="F31" i="48"/>
  <c r="S57" i="48"/>
  <c r="S79" i="48"/>
  <c r="S120" i="48"/>
  <c r="Q118" i="48"/>
  <c r="R143" i="48"/>
  <c r="S157" i="48"/>
  <c r="R157" i="48"/>
  <c r="R165" i="48"/>
  <c r="S181" i="48"/>
  <c r="R181" i="48"/>
  <c r="R191" i="48"/>
  <c r="S191" i="48"/>
  <c r="G31" i="48"/>
  <c r="H12" i="38" s="1"/>
  <c r="S128" i="48"/>
  <c r="S186" i="48"/>
  <c r="R186" i="48"/>
  <c r="S192" i="48"/>
  <c r="R192" i="48"/>
  <c r="R23" i="48"/>
  <c r="S36" i="48"/>
  <c r="S93" i="48"/>
  <c r="R93" i="48"/>
  <c r="R43" i="48"/>
  <c r="G42" i="48"/>
  <c r="H15" i="38" s="1"/>
  <c r="S47" i="48"/>
  <c r="R47" i="48"/>
  <c r="G60" i="48"/>
  <c r="H17" i="38" s="1"/>
  <c r="R61" i="48"/>
  <c r="R88" i="48"/>
  <c r="G87" i="48"/>
  <c r="H20" i="38" s="1"/>
  <c r="Q208" i="48"/>
  <c r="S16" i="48"/>
  <c r="R28" i="48"/>
  <c r="O140" i="48"/>
  <c r="O169" i="48" s="1"/>
  <c r="O211" i="48" s="1"/>
  <c r="O213" i="48" s="1"/>
  <c r="S43" i="48"/>
  <c r="Q60" i="48"/>
  <c r="S66" i="48"/>
  <c r="R66" i="48"/>
  <c r="Q87" i="48"/>
  <c r="S101" i="48"/>
  <c r="S126" i="48"/>
  <c r="R126" i="48"/>
  <c r="R154" i="48"/>
  <c r="G161" i="48"/>
  <c r="H24" i="38" s="1"/>
  <c r="R158" i="48"/>
  <c r="S97" i="48"/>
  <c r="R97" i="48"/>
  <c r="G96" i="48"/>
  <c r="H21" i="38" s="1"/>
  <c r="S129" i="48"/>
  <c r="S187" i="48"/>
  <c r="S193" i="48"/>
  <c r="S200" i="48"/>
  <c r="S62" i="48"/>
  <c r="S74" i="48"/>
  <c r="S89" i="48"/>
  <c r="S102" i="48"/>
  <c r="S109" i="48"/>
  <c r="S159" i="48"/>
  <c r="S178" i="48"/>
  <c r="S183" i="48"/>
  <c r="N169" i="48"/>
  <c r="N211" i="48" s="1"/>
  <c r="N213" i="48" s="1"/>
  <c r="Q42" i="48"/>
  <c r="S44" i="48"/>
  <c r="K140" i="48"/>
  <c r="K169" i="48" s="1"/>
  <c r="K211" i="48" s="1"/>
  <c r="K213" i="48" s="1"/>
  <c r="S59" i="48"/>
  <c r="S114" i="48"/>
  <c r="R163" i="48"/>
  <c r="G168" i="48"/>
  <c r="H25" i="38" s="1"/>
  <c r="S34" i="48"/>
  <c r="G33" i="48"/>
  <c r="H14" i="38" s="1"/>
  <c r="R34" i="48"/>
  <c r="S41" i="48"/>
  <c r="F60" i="48"/>
  <c r="R63" i="48"/>
  <c r="S70" i="48"/>
  <c r="R70" i="48"/>
  <c r="G69" i="48"/>
  <c r="H18" i="38" s="1"/>
  <c r="F87" i="48"/>
  <c r="R90" i="48"/>
  <c r="R103" i="48"/>
  <c r="S110" i="48"/>
  <c r="R110" i="48"/>
  <c r="S122" i="48"/>
  <c r="Q168" i="48"/>
  <c r="S179" i="48"/>
  <c r="R179" i="48"/>
  <c r="S188" i="48"/>
  <c r="S194" i="48"/>
  <c r="Q196" i="48"/>
  <c r="S201" i="48"/>
  <c r="R53" i="48"/>
  <c r="R129" i="48"/>
  <c r="F173" i="48"/>
  <c r="F208" i="48" s="1"/>
  <c r="F209" i="48" s="1"/>
  <c r="S61" i="48"/>
  <c r="F69" i="48"/>
  <c r="S88" i="48"/>
  <c r="F96" i="48"/>
  <c r="S163" i="48"/>
  <c r="F42" i="48"/>
  <c r="R115" i="48"/>
  <c r="F118" i="48"/>
  <c r="R107" i="48"/>
  <c r="Q161" i="48"/>
  <c r="Q152" i="48"/>
  <c r="Q33" i="48"/>
  <c r="R190" i="48"/>
  <c r="S12" i="47"/>
  <c r="S53" i="47"/>
  <c r="G87" i="47"/>
  <c r="R88" i="47"/>
  <c r="S108" i="47"/>
  <c r="R108" i="47"/>
  <c r="Q118" i="47"/>
  <c r="S120" i="47"/>
  <c r="S132" i="47"/>
  <c r="R132" i="47"/>
  <c r="S142" i="47"/>
  <c r="R142" i="47"/>
  <c r="G152" i="47"/>
  <c r="G161" i="47"/>
  <c r="R154" i="47"/>
  <c r="S165" i="47"/>
  <c r="S177" i="47"/>
  <c r="R177" i="47"/>
  <c r="S194" i="47"/>
  <c r="S206" i="47"/>
  <c r="R206" i="47"/>
  <c r="S57" i="47"/>
  <c r="S68" i="47"/>
  <c r="S93" i="47"/>
  <c r="S117" i="47"/>
  <c r="S125" i="47"/>
  <c r="S146" i="47"/>
  <c r="S181" i="47"/>
  <c r="S17" i="47"/>
  <c r="R17" i="47"/>
  <c r="S39" i="47"/>
  <c r="S63" i="47"/>
  <c r="I140" i="47"/>
  <c r="I169" i="47" s="1"/>
  <c r="I211" i="47" s="1"/>
  <c r="I213" i="47" s="1"/>
  <c r="S89" i="47"/>
  <c r="R89" i="47"/>
  <c r="S94" i="47"/>
  <c r="R94" i="47"/>
  <c r="S97" i="47"/>
  <c r="R97" i="47"/>
  <c r="G96" i="47"/>
  <c r="G21" i="38" s="1"/>
  <c r="S126" i="47"/>
  <c r="R126" i="47"/>
  <c r="S147" i="47"/>
  <c r="R147" i="47"/>
  <c r="S155" i="47"/>
  <c r="R155" i="47"/>
  <c r="F196" i="47"/>
  <c r="S21" i="47"/>
  <c r="K140" i="47"/>
  <c r="K169" i="47" s="1"/>
  <c r="K211" i="47" s="1"/>
  <c r="K213" i="47" s="1"/>
  <c r="S36" i="47"/>
  <c r="S43" i="47"/>
  <c r="R43" i="47"/>
  <c r="G42" i="47"/>
  <c r="G15" i="38" s="1"/>
  <c r="S47" i="47"/>
  <c r="S159" i="47"/>
  <c r="Q173" i="47"/>
  <c r="S198" i="47"/>
  <c r="S202" i="47"/>
  <c r="S22" i="47"/>
  <c r="R22" i="47"/>
  <c r="S37" i="47"/>
  <c r="R37" i="47"/>
  <c r="S48" i="47"/>
  <c r="R48" i="47"/>
  <c r="G60" i="47"/>
  <c r="G17" i="38" s="1"/>
  <c r="R61" i="47"/>
  <c r="F87" i="47"/>
  <c r="R174" i="47"/>
  <c r="G173" i="47"/>
  <c r="G27" i="38" s="1"/>
  <c r="H210" i="47"/>
  <c r="S27" i="47"/>
  <c r="R27" i="47"/>
  <c r="Q60" i="47"/>
  <c r="S72" i="47"/>
  <c r="R76" i="47"/>
  <c r="S90" i="47"/>
  <c r="S102" i="47"/>
  <c r="R102" i="47"/>
  <c r="S110" i="47"/>
  <c r="R110" i="47"/>
  <c r="S114" i="47"/>
  <c r="Q168" i="47"/>
  <c r="S174" i="47"/>
  <c r="S186" i="47"/>
  <c r="S203" i="47"/>
  <c r="S35" i="47"/>
  <c r="R35" i="47"/>
  <c r="O140" i="47"/>
  <c r="O169" i="47" s="1"/>
  <c r="O211" i="47" s="1"/>
  <c r="O213" i="47" s="1"/>
  <c r="Q42" i="47"/>
  <c r="S42" i="47" s="1"/>
  <c r="S44" i="47"/>
  <c r="S76" i="47"/>
  <c r="Q69" i="47"/>
  <c r="S15" i="47"/>
  <c r="R15" i="47"/>
  <c r="L169" i="47"/>
  <c r="L211" i="47" s="1"/>
  <c r="L213" i="47" s="1"/>
  <c r="G168" i="47"/>
  <c r="G25" i="38" s="1"/>
  <c r="R10" i="47"/>
  <c r="S157" i="47"/>
  <c r="R157" i="47"/>
  <c r="S19" i="47"/>
  <c r="R23" i="47"/>
  <c r="S49" i="47"/>
  <c r="S66" i="47"/>
  <c r="S77" i="47"/>
  <c r="S103" i="47"/>
  <c r="Q96" i="47"/>
  <c r="S134" i="47"/>
  <c r="S183" i="47"/>
  <c r="Q31" i="47"/>
  <c r="S11" i="47"/>
  <c r="S28" i="47"/>
  <c r="G33" i="47"/>
  <c r="G14" i="38" s="1"/>
  <c r="R34" i="47"/>
  <c r="S45" i="47"/>
  <c r="S50" i="47"/>
  <c r="R50" i="47"/>
  <c r="S67" i="47"/>
  <c r="R67" i="47"/>
  <c r="S70" i="47"/>
  <c r="R70" i="47"/>
  <c r="G69" i="47"/>
  <c r="G18" i="38" s="1"/>
  <c r="S119" i="47"/>
  <c r="R119" i="47"/>
  <c r="G118" i="47"/>
  <c r="S124" i="47"/>
  <c r="R124" i="47"/>
  <c r="S139" i="47"/>
  <c r="S145" i="47"/>
  <c r="R145" i="47"/>
  <c r="S200" i="47"/>
  <c r="R16" i="47"/>
  <c r="S24" i="47"/>
  <c r="S29" i="47"/>
  <c r="R29" i="47"/>
  <c r="Q33" i="47"/>
  <c r="S81" i="47"/>
  <c r="R81" i="47"/>
  <c r="S99" i="47"/>
  <c r="S104" i="47"/>
  <c r="F105" i="47"/>
  <c r="S149" i="47"/>
  <c r="F173" i="47"/>
  <c r="F208" i="47" s="1"/>
  <c r="F209" i="47" s="1"/>
  <c r="S61" i="47"/>
  <c r="S88" i="47"/>
  <c r="S163" i="47"/>
  <c r="S80" i="47"/>
  <c r="S34" i="47"/>
  <c r="F42" i="47"/>
  <c r="F140" i="47" s="1"/>
  <c r="F169" i="47" s="1"/>
  <c r="F211" i="47" s="1"/>
  <c r="F118" i="47"/>
  <c r="S144" i="47"/>
  <c r="S154" i="47"/>
  <c r="R189" i="47"/>
  <c r="R195" i="47"/>
  <c r="R158" i="46"/>
  <c r="S158" i="46"/>
  <c r="R13" i="46"/>
  <c r="S13" i="46"/>
  <c r="S29" i="46"/>
  <c r="R46" i="46"/>
  <c r="S46" i="46"/>
  <c r="R71" i="46"/>
  <c r="S71" i="46"/>
  <c r="S93" i="46"/>
  <c r="S110" i="46"/>
  <c r="R110" i="46"/>
  <c r="R122" i="46"/>
  <c r="S122" i="46"/>
  <c r="I210" i="46"/>
  <c r="S194" i="46"/>
  <c r="S203" i="46"/>
  <c r="S18" i="46"/>
  <c r="R18" i="46"/>
  <c r="S23" i="46"/>
  <c r="R79" i="46"/>
  <c r="S79" i="46"/>
  <c r="R143" i="46"/>
  <c r="S143" i="46"/>
  <c r="S181" i="46"/>
  <c r="S19" i="46"/>
  <c r="R19" i="46"/>
  <c r="S24" i="46"/>
  <c r="S37" i="46"/>
  <c r="S85" i="46"/>
  <c r="R88" i="46"/>
  <c r="G87" i="46"/>
  <c r="S97" i="46"/>
  <c r="R97" i="46"/>
  <c r="S102" i="46"/>
  <c r="S149" i="46"/>
  <c r="R204" i="46"/>
  <c r="S204" i="46"/>
  <c r="S59" i="46"/>
  <c r="S70" i="46"/>
  <c r="H210" i="46"/>
  <c r="R25" i="46"/>
  <c r="S25" i="46"/>
  <c r="S38" i="46"/>
  <c r="R38" i="46"/>
  <c r="S94" i="46"/>
  <c r="R106" i="46"/>
  <c r="S106" i="46"/>
  <c r="G161" i="46"/>
  <c r="R154" i="46"/>
  <c r="S159" i="46"/>
  <c r="S177" i="46"/>
  <c r="S188" i="46"/>
  <c r="R84" i="46"/>
  <c r="S84" i="46"/>
  <c r="R98" i="46"/>
  <c r="S98" i="46"/>
  <c r="S132" i="46"/>
  <c r="R132" i="46"/>
  <c r="R187" i="46"/>
  <c r="S187" i="46"/>
  <c r="S20" i="46"/>
  <c r="K169" i="46"/>
  <c r="K211" i="46" s="1"/>
  <c r="K213" i="46" s="1"/>
  <c r="S39" i="46"/>
  <c r="R39" i="46"/>
  <c r="S56" i="46"/>
  <c r="S81" i="46"/>
  <c r="S89" i="46"/>
  <c r="R119" i="46"/>
  <c r="G118" i="46"/>
  <c r="S145" i="46"/>
  <c r="S183" i="46"/>
  <c r="S205" i="46"/>
  <c r="S12" i="46"/>
  <c r="R12" i="46"/>
  <c r="R70" i="46"/>
  <c r="S148" i="46"/>
  <c r="R148" i="46"/>
  <c r="R197" i="46"/>
  <c r="S197" i="46"/>
  <c r="S67" i="46"/>
  <c r="S104" i="46"/>
  <c r="R104" i="46"/>
  <c r="R133" i="46"/>
  <c r="S133" i="46"/>
  <c r="S184" i="46"/>
  <c r="R184" i="46"/>
  <c r="R43" i="46"/>
  <c r="S21" i="46"/>
  <c r="N169" i="46"/>
  <c r="N211" i="46" s="1"/>
  <c r="N213" i="46" s="1"/>
  <c r="S34" i="46"/>
  <c r="S43" i="46"/>
  <c r="R52" i="46"/>
  <c r="S52" i="46"/>
  <c r="S57" i="46"/>
  <c r="R65" i="46"/>
  <c r="S65" i="46"/>
  <c r="S90" i="46"/>
  <c r="R128" i="46"/>
  <c r="S128" i="46"/>
  <c r="S179" i="46"/>
  <c r="R179" i="46"/>
  <c r="S200" i="46"/>
  <c r="S206" i="46"/>
  <c r="R34" i="46"/>
  <c r="S10" i="46"/>
  <c r="R10" i="46"/>
  <c r="G31" i="46"/>
  <c r="E12" i="38" s="1"/>
  <c r="S27" i="46"/>
  <c r="O169" i="46"/>
  <c r="O211" i="46" s="1"/>
  <c r="O213" i="46" s="1"/>
  <c r="S40" i="46"/>
  <c r="S112" i="46"/>
  <c r="R174" i="46"/>
  <c r="S35" i="46"/>
  <c r="F140" i="46"/>
  <c r="S44" i="46"/>
  <c r="G60" i="46"/>
  <c r="R61" i="46"/>
  <c r="S74" i="46"/>
  <c r="S83" i="46"/>
  <c r="R83" i="46"/>
  <c r="S91" i="46"/>
  <c r="S117" i="46"/>
  <c r="S134" i="46"/>
  <c r="S147" i="46"/>
  <c r="R147" i="46"/>
  <c r="S174" i="46"/>
  <c r="R180" i="46"/>
  <c r="S180" i="46"/>
  <c r="S185" i="46"/>
  <c r="S192" i="46"/>
  <c r="S201" i="46"/>
  <c r="S101" i="46"/>
  <c r="S41" i="46"/>
  <c r="S66" i="46"/>
  <c r="R92" i="46"/>
  <c r="S92" i="46"/>
  <c r="S126" i="46"/>
  <c r="R126" i="46"/>
  <c r="S142" i="46"/>
  <c r="R142" i="46"/>
  <c r="G152" i="46"/>
  <c r="S157" i="46"/>
  <c r="R157" i="46"/>
  <c r="R175" i="46"/>
  <c r="S175" i="46"/>
  <c r="R193" i="46"/>
  <c r="S193" i="46"/>
  <c r="R41" i="46"/>
  <c r="R120" i="46"/>
  <c r="Q42" i="46"/>
  <c r="Q140" i="46" s="1"/>
  <c r="G42" i="46"/>
  <c r="S76" i="46"/>
  <c r="R80" i="46"/>
  <c r="R107" i="46"/>
  <c r="Q118" i="46"/>
  <c r="S165" i="46"/>
  <c r="R176" i="46"/>
  <c r="S191" i="46"/>
  <c r="Q96" i="46"/>
  <c r="R103" i="46"/>
  <c r="R114" i="46"/>
  <c r="S11" i="46"/>
  <c r="S36" i="46"/>
  <c r="R53" i="46"/>
  <c r="R72" i="46"/>
  <c r="R99" i="46"/>
  <c r="R198" i="46"/>
  <c r="F31" i="46"/>
  <c r="S55" i="46"/>
  <c r="S61" i="46"/>
  <c r="S88" i="46"/>
  <c r="S163" i="46"/>
  <c r="S154" i="46"/>
  <c r="Q196" i="46"/>
  <c r="R62" i="46"/>
  <c r="R75" i="46"/>
  <c r="R100" i="46"/>
  <c r="R116" i="46"/>
  <c r="R130" i="46"/>
  <c r="R135" i="46"/>
  <c r="R138" i="46"/>
  <c r="R150" i="46"/>
  <c r="R160" i="46"/>
  <c r="R167" i="46"/>
  <c r="R190" i="46"/>
  <c r="R199" i="46"/>
  <c r="S55" i="45"/>
  <c r="S56" i="45"/>
  <c r="R56" i="45"/>
  <c r="S84" i="45"/>
  <c r="R84" i="45"/>
  <c r="S126" i="45"/>
  <c r="R126" i="45"/>
  <c r="S45" i="45"/>
  <c r="R45" i="45"/>
  <c r="L169" i="45"/>
  <c r="L211" i="45" s="1"/>
  <c r="L213" i="45" s="1"/>
  <c r="S174" i="45"/>
  <c r="R174" i="45"/>
  <c r="G173" i="45"/>
  <c r="S102" i="45"/>
  <c r="R102" i="45"/>
  <c r="R158" i="45"/>
  <c r="S158" i="45"/>
  <c r="S18" i="45"/>
  <c r="S24" i="45"/>
  <c r="R24" i="45"/>
  <c r="O169" i="45"/>
  <c r="O211" i="45" s="1"/>
  <c r="O213" i="45" s="1"/>
  <c r="S38" i="45"/>
  <c r="S70" i="45"/>
  <c r="R70" i="45"/>
  <c r="G69" i="45"/>
  <c r="F18" i="38" s="1"/>
  <c r="S97" i="45"/>
  <c r="R97" i="45"/>
  <c r="G96" i="45"/>
  <c r="F21" i="38" s="1"/>
  <c r="S149" i="45"/>
  <c r="R154" i="45"/>
  <c r="G161" i="45"/>
  <c r="F24" i="38" s="1"/>
  <c r="S166" i="45"/>
  <c r="R166" i="45"/>
  <c r="F208" i="45"/>
  <c r="F209" i="45" s="1"/>
  <c r="S201" i="45"/>
  <c r="R201" i="45"/>
  <c r="S205" i="45"/>
  <c r="S104" i="45"/>
  <c r="R104" i="45"/>
  <c r="S134" i="45"/>
  <c r="S34" i="45"/>
  <c r="R34" i="45"/>
  <c r="G33" i="45"/>
  <c r="F14" i="38" s="1"/>
  <c r="S47" i="45"/>
  <c r="R47" i="45"/>
  <c r="S39" i="45"/>
  <c r="R39" i="45"/>
  <c r="R133" i="45"/>
  <c r="S133" i="45"/>
  <c r="S159" i="45"/>
  <c r="R159" i="45"/>
  <c r="S179" i="45"/>
  <c r="R179" i="45"/>
  <c r="S43" i="45"/>
  <c r="R43" i="45"/>
  <c r="G42" i="45"/>
  <c r="S77" i="45"/>
  <c r="R77" i="45"/>
  <c r="S26" i="45"/>
  <c r="R26" i="45"/>
  <c r="H169" i="45"/>
  <c r="H211" i="45" s="1"/>
  <c r="H213" i="45" s="1"/>
  <c r="S62" i="45"/>
  <c r="R62" i="45"/>
  <c r="R13" i="45"/>
  <c r="S13" i="45"/>
  <c r="S23" i="45"/>
  <c r="S75" i="45"/>
  <c r="R75" i="45"/>
  <c r="S132" i="45"/>
  <c r="R132" i="45"/>
  <c r="S183" i="45"/>
  <c r="S200" i="45"/>
  <c r="G31" i="45"/>
  <c r="F12" i="38" s="1"/>
  <c r="S14" i="45"/>
  <c r="S19" i="45"/>
  <c r="R25" i="45"/>
  <c r="S25" i="45"/>
  <c r="S64" i="45"/>
  <c r="R64" i="45"/>
  <c r="R71" i="45"/>
  <c r="S71" i="45"/>
  <c r="S76" i="45"/>
  <c r="S83" i="45"/>
  <c r="R83" i="45"/>
  <c r="S91" i="45"/>
  <c r="R91" i="45"/>
  <c r="R98" i="45"/>
  <c r="S98" i="45"/>
  <c r="S110" i="45"/>
  <c r="R110" i="45"/>
  <c r="G127" i="45"/>
  <c r="S127" i="45" s="1"/>
  <c r="R128" i="45"/>
  <c r="S128" i="45"/>
  <c r="H210" i="45"/>
  <c r="R180" i="45"/>
  <c r="S180" i="45"/>
  <c r="R197" i="45"/>
  <c r="S197" i="45"/>
  <c r="S72" i="45"/>
  <c r="G78" i="45"/>
  <c r="R80" i="45"/>
  <c r="S99" i="45"/>
  <c r="R107" i="45"/>
  <c r="S129" i="45"/>
  <c r="S176" i="45"/>
  <c r="S181" i="45"/>
  <c r="R181" i="45"/>
  <c r="S203" i="45"/>
  <c r="R203" i="45"/>
  <c r="S44" i="45"/>
  <c r="S80" i="45"/>
  <c r="S107" i="45"/>
  <c r="S119" i="45"/>
  <c r="R119" i="45"/>
  <c r="G118" i="45"/>
  <c r="S142" i="45"/>
  <c r="R142" i="45"/>
  <c r="G152" i="45"/>
  <c r="F23" i="38" s="1"/>
  <c r="S198" i="45"/>
  <c r="S21" i="45"/>
  <c r="S41" i="45"/>
  <c r="R52" i="45"/>
  <c r="S52" i="45"/>
  <c r="R88" i="45"/>
  <c r="G87" i="45"/>
  <c r="S147" i="45"/>
  <c r="R147" i="45"/>
  <c r="S22" i="45"/>
  <c r="R22" i="45"/>
  <c r="I169" i="45"/>
  <c r="I211" i="45" s="1"/>
  <c r="I213" i="45" s="1"/>
  <c r="S58" i="45"/>
  <c r="R58" i="45"/>
  <c r="S88" i="45"/>
  <c r="S112" i="45"/>
  <c r="S123" i="45"/>
  <c r="R143" i="45"/>
  <c r="S143" i="45"/>
  <c r="S186" i="45"/>
  <c r="R186" i="45"/>
  <c r="S17" i="45"/>
  <c r="R17" i="45"/>
  <c r="K169" i="45"/>
  <c r="K211" i="45" s="1"/>
  <c r="K213" i="45" s="1"/>
  <c r="R46" i="45"/>
  <c r="S46" i="45"/>
  <c r="S66" i="45"/>
  <c r="S89" i="45"/>
  <c r="R89" i="45"/>
  <c r="S93" i="45"/>
  <c r="R148" i="45"/>
  <c r="S148" i="45"/>
  <c r="S157" i="45"/>
  <c r="R157" i="45"/>
  <c r="Q208" i="45"/>
  <c r="S192" i="45"/>
  <c r="R192" i="45"/>
  <c r="F33" i="45"/>
  <c r="R55" i="45"/>
  <c r="Q69" i="45"/>
  <c r="R90" i="45"/>
  <c r="Q96" i="45"/>
  <c r="R103" i="45"/>
  <c r="R114" i="45"/>
  <c r="R117" i="45"/>
  <c r="R120" i="45"/>
  <c r="F152" i="45"/>
  <c r="R165" i="45"/>
  <c r="R185" i="45"/>
  <c r="R191" i="45"/>
  <c r="R200" i="45"/>
  <c r="R202" i="45"/>
  <c r="S11" i="45"/>
  <c r="S63" i="45"/>
  <c r="S90" i="45"/>
  <c r="S165" i="45"/>
  <c r="F69" i="45"/>
  <c r="F96" i="45"/>
  <c r="F42" i="45"/>
  <c r="Q161" i="45"/>
  <c r="R15" i="45"/>
  <c r="R27" i="45"/>
  <c r="R35" i="45"/>
  <c r="R48" i="45"/>
  <c r="Q152" i="45"/>
  <c r="Q33" i="45"/>
  <c r="R190" i="45"/>
  <c r="K95" i="42"/>
  <c r="L95" i="42" s="1"/>
  <c r="U95" i="42"/>
  <c r="K78" i="42"/>
  <c r="L78" i="42" s="1"/>
  <c r="V78" i="42"/>
  <c r="U78" i="42"/>
  <c r="V95" i="42"/>
  <c r="V129" i="42"/>
  <c r="U129" i="42"/>
  <c r="U53" i="42"/>
  <c r="K53" i="42"/>
  <c r="L53" i="42" s="1"/>
  <c r="K19" i="42"/>
  <c r="L19" i="42" s="1"/>
  <c r="U19" i="42"/>
  <c r="V19" i="42"/>
  <c r="K64" i="42"/>
  <c r="L64" i="42" s="1"/>
  <c r="U64" i="42"/>
  <c r="U60" i="42"/>
  <c r="K60" i="42"/>
  <c r="L60" i="42" s="1"/>
  <c r="K30" i="42"/>
  <c r="L30" i="42" s="1"/>
  <c r="V30" i="42"/>
  <c r="U30" i="42"/>
  <c r="K56" i="42"/>
  <c r="L56" i="42" s="1"/>
  <c r="V56" i="42"/>
  <c r="U56" i="42"/>
  <c r="U105" i="42"/>
  <c r="K105" i="42"/>
  <c r="L105" i="42" s="1"/>
  <c r="U143" i="42"/>
  <c r="V143" i="42" s="1"/>
  <c r="K143" i="42"/>
  <c r="L143" i="42" s="1"/>
  <c r="K140" i="42"/>
  <c r="L140" i="42" s="1"/>
  <c r="U140" i="42"/>
  <c r="K108" i="42"/>
  <c r="L108" i="42" s="1"/>
  <c r="V108" i="42"/>
  <c r="U108" i="42"/>
  <c r="U126" i="42"/>
  <c r="K126" i="42"/>
  <c r="L126" i="42" s="1"/>
  <c r="K67" i="42"/>
  <c r="L67" i="42" s="1"/>
  <c r="U67" i="42"/>
  <c r="V27" i="42"/>
  <c r="T52" i="42"/>
  <c r="U86" i="42"/>
  <c r="V22" i="42"/>
  <c r="V64" i="42"/>
  <c r="V116" i="42"/>
  <c r="V121" i="42"/>
  <c r="H89" i="42"/>
  <c r="U89" i="42" s="1"/>
  <c r="T25" i="42"/>
  <c r="V38" i="42"/>
  <c r="V58" i="42"/>
  <c r="V87" i="42"/>
  <c r="V94" i="42"/>
  <c r="V91" i="42"/>
  <c r="V75" i="42"/>
  <c r="V41" i="42"/>
  <c r="U75" i="42"/>
  <c r="V97" i="42"/>
  <c r="K29" i="42"/>
  <c r="L29" i="42" s="1"/>
  <c r="U32" i="42"/>
  <c r="U44" i="42"/>
  <c r="G52" i="42"/>
  <c r="U147" i="42"/>
  <c r="G16" i="42"/>
  <c r="U41" i="42"/>
  <c r="V105" i="42"/>
  <c r="V23" i="42"/>
  <c r="V29" i="42"/>
  <c r="V32" i="42"/>
  <c r="V99" i="42"/>
  <c r="V117" i="42"/>
  <c r="K147" i="42"/>
  <c r="L147" i="42" s="1"/>
  <c r="V126" i="42"/>
  <c r="H27" i="42"/>
  <c r="V33" i="42"/>
  <c r="U36" i="42"/>
  <c r="V40" i="42"/>
  <c r="V80" i="42"/>
  <c r="V100" i="42"/>
  <c r="U114" i="42"/>
  <c r="U46" i="42"/>
  <c r="U96" i="42"/>
  <c r="G132" i="42"/>
  <c r="V59" i="42"/>
  <c r="U137" i="42"/>
  <c r="V60" i="42"/>
  <c r="V86" i="42"/>
  <c r="V115" i="42"/>
  <c r="U66" i="42"/>
  <c r="K66" i="42"/>
  <c r="L66" i="42" s="1"/>
  <c r="U20" i="42"/>
  <c r="K20" i="42"/>
  <c r="L20" i="42" s="1"/>
  <c r="V20" i="42"/>
  <c r="U31" i="42"/>
  <c r="K31" i="42"/>
  <c r="L31" i="42" s="1"/>
  <c r="V31" i="42"/>
  <c r="U111" i="42"/>
  <c r="K111" i="42"/>
  <c r="L111" i="42" s="1"/>
  <c r="H110" i="42"/>
  <c r="K110" i="42" s="1"/>
  <c r="L110" i="42" s="1"/>
  <c r="V138" i="42"/>
  <c r="K136" i="42"/>
  <c r="L136" i="42" s="1"/>
  <c r="V136" i="42"/>
  <c r="U136" i="42"/>
  <c r="H18" i="42"/>
  <c r="V18" i="42" s="1"/>
  <c r="K28" i="42"/>
  <c r="L28" i="42" s="1"/>
  <c r="U28" i="42"/>
  <c r="V106" i="42"/>
  <c r="K39" i="42"/>
  <c r="L39" i="42" s="1"/>
  <c r="U39" i="42"/>
  <c r="U71" i="42"/>
  <c r="K71" i="42"/>
  <c r="L71" i="42" s="1"/>
  <c r="U81" i="42"/>
  <c r="H79" i="42"/>
  <c r="K79" i="42" s="1"/>
  <c r="L79" i="42" s="1"/>
  <c r="K81" i="42"/>
  <c r="L81" i="42" s="1"/>
  <c r="V102" i="42"/>
  <c r="U107" i="42"/>
  <c r="K107" i="42"/>
  <c r="L107" i="42" s="1"/>
  <c r="V113" i="42"/>
  <c r="V122" i="42"/>
  <c r="K63" i="42"/>
  <c r="L63" i="42" s="1"/>
  <c r="U63" i="42"/>
  <c r="V63" i="42"/>
  <c r="U131" i="42"/>
  <c r="K131" i="42"/>
  <c r="L131" i="42" s="1"/>
  <c r="K45" i="42"/>
  <c r="L45" i="42" s="1"/>
  <c r="U45" i="42"/>
  <c r="T70" i="42"/>
  <c r="V73" i="42"/>
  <c r="K125" i="42"/>
  <c r="L125" i="42" s="1"/>
  <c r="U125" i="42"/>
  <c r="V125" i="42"/>
  <c r="U38" i="42"/>
  <c r="H55" i="42"/>
  <c r="U102" i="42"/>
  <c r="K102" i="42"/>
  <c r="L102" i="42" s="1"/>
  <c r="U113" i="42"/>
  <c r="K113" i="42"/>
  <c r="L113" i="42" s="1"/>
  <c r="U122" i="42"/>
  <c r="K122" i="42"/>
  <c r="L122" i="42" s="1"/>
  <c r="U24" i="42"/>
  <c r="K24" i="42"/>
  <c r="L24" i="42" s="1"/>
  <c r="V28" i="42"/>
  <c r="V39" i="42"/>
  <c r="K65" i="42"/>
  <c r="L65" i="42" s="1"/>
  <c r="U65" i="42"/>
  <c r="V81" i="42"/>
  <c r="U92" i="42"/>
  <c r="K92" i="42"/>
  <c r="L92" i="42" s="1"/>
  <c r="U103" i="42"/>
  <c r="K103" i="42"/>
  <c r="L103" i="42" s="1"/>
  <c r="V107" i="42"/>
  <c r="U83" i="42"/>
  <c r="K83" i="42"/>
  <c r="L83" i="42" s="1"/>
  <c r="K138" i="42"/>
  <c r="L138" i="42" s="1"/>
  <c r="U138" i="42"/>
  <c r="V83" i="42"/>
  <c r="V127" i="42"/>
  <c r="V45" i="42"/>
  <c r="K106" i="42"/>
  <c r="L106" i="42" s="1"/>
  <c r="U106" i="42"/>
  <c r="U21" i="42"/>
  <c r="V42" i="42"/>
  <c r="H51" i="42"/>
  <c r="G43" i="42"/>
  <c r="G61" i="42"/>
  <c r="U69" i="42"/>
  <c r="K69" i="42"/>
  <c r="L69" i="42" s="1"/>
  <c r="V71" i="42"/>
  <c r="U82" i="42"/>
  <c r="K82" i="42"/>
  <c r="L82" i="42" s="1"/>
  <c r="V92" i="42"/>
  <c r="H101" i="42"/>
  <c r="K101" i="42" s="1"/>
  <c r="L101" i="42" s="1"/>
  <c r="V103" i="42"/>
  <c r="T61" i="42"/>
  <c r="G70" i="42"/>
  <c r="H72" i="42"/>
  <c r="U93" i="42"/>
  <c r="K93" i="42"/>
  <c r="L93" i="42" s="1"/>
  <c r="K104" i="42"/>
  <c r="L104" i="42" s="1"/>
  <c r="U104" i="42"/>
  <c r="V104" i="42"/>
  <c r="U118" i="42"/>
  <c r="K118" i="42"/>
  <c r="L118" i="42" s="1"/>
  <c r="U133" i="42"/>
  <c r="K133" i="42"/>
  <c r="L133" i="42" s="1"/>
  <c r="V66" i="42"/>
  <c r="U148" i="42"/>
  <c r="K148" i="42"/>
  <c r="L148" i="42" s="1"/>
  <c r="K26" i="42"/>
  <c r="L26" i="42" s="1"/>
  <c r="V26" i="42"/>
  <c r="U26" i="42"/>
  <c r="K37" i="42"/>
  <c r="L37" i="42" s="1"/>
  <c r="U37" i="42"/>
  <c r="V37" i="42"/>
  <c r="K40" i="42"/>
  <c r="L40" i="42" s="1"/>
  <c r="T43" i="42"/>
  <c r="V72" i="42"/>
  <c r="K76" i="42"/>
  <c r="L76" i="42" s="1"/>
  <c r="U76" i="42"/>
  <c r="K87" i="42"/>
  <c r="L87" i="42" s="1"/>
  <c r="U87" i="42"/>
  <c r="U97" i="42"/>
  <c r="K97" i="42"/>
  <c r="L97" i="42" s="1"/>
  <c r="V118" i="42"/>
  <c r="K144" i="42"/>
  <c r="L144" i="42" s="1"/>
  <c r="U144" i="42"/>
  <c r="V144" i="42" s="1"/>
  <c r="K127" i="42"/>
  <c r="L127" i="42" s="1"/>
  <c r="U127" i="42"/>
  <c r="U90" i="42"/>
  <c r="U88" i="42" s="1"/>
  <c r="H88" i="42"/>
  <c r="K88" i="42" s="1"/>
  <c r="L88" i="42" s="1"/>
  <c r="K90" i="42"/>
  <c r="L90" i="42" s="1"/>
  <c r="U128" i="42"/>
  <c r="K128" i="42"/>
  <c r="L128" i="42" s="1"/>
  <c r="U99" i="42"/>
  <c r="K99" i="42"/>
  <c r="L99" i="42" s="1"/>
  <c r="U116" i="42"/>
  <c r="K116" i="42"/>
  <c r="L116" i="42" s="1"/>
  <c r="V120" i="42"/>
  <c r="G123" i="42"/>
  <c r="V128" i="42"/>
  <c r="U135" i="42"/>
  <c r="K135" i="42"/>
  <c r="L135" i="42" s="1"/>
  <c r="V139" i="42"/>
  <c r="U77" i="42"/>
  <c r="K77" i="42"/>
  <c r="L77" i="42" s="1"/>
  <c r="H145" i="42"/>
  <c r="G141" i="42"/>
  <c r="U48" i="42"/>
  <c r="U73" i="42"/>
  <c r="V77" i="42"/>
  <c r="U84" i="42"/>
  <c r="K84" i="42"/>
  <c r="L84" i="42" s="1"/>
  <c r="V111" i="42"/>
  <c r="U120" i="42"/>
  <c r="K120" i="42"/>
  <c r="L120" i="42" s="1"/>
  <c r="V131" i="42"/>
  <c r="U139" i="42"/>
  <c r="K139" i="42"/>
  <c r="L139" i="42" s="1"/>
  <c r="K17" i="42"/>
  <c r="L17" i="42" s="1"/>
  <c r="U17" i="42"/>
  <c r="U23" i="42"/>
  <c r="G34" i="42"/>
  <c r="K54" i="42"/>
  <c r="L54" i="42" s="1"/>
  <c r="U54" i="42"/>
  <c r="H52" i="42"/>
  <c r="K52" i="42" s="1"/>
  <c r="L52" i="42" s="1"/>
  <c r="K74" i="42"/>
  <c r="L74" i="42" s="1"/>
  <c r="U74" i="42"/>
  <c r="V74" i="42"/>
  <c r="V84" i="42"/>
  <c r="T79" i="42"/>
  <c r="V90" i="42"/>
  <c r="U112" i="42"/>
  <c r="K112" i="42"/>
  <c r="L112" i="42" s="1"/>
  <c r="V17" i="42"/>
  <c r="K23" i="42"/>
  <c r="L23" i="42" s="1"/>
  <c r="H35" i="42"/>
  <c r="V35" i="42" s="1"/>
  <c r="V54" i="42"/>
  <c r="U58" i="42"/>
  <c r="K58" i="42"/>
  <c r="L58" i="42" s="1"/>
  <c r="K85" i="42"/>
  <c r="L85" i="42" s="1"/>
  <c r="V85" i="42"/>
  <c r="U85" i="42"/>
  <c r="T123" i="42"/>
  <c r="T132" i="42"/>
  <c r="V135" i="42"/>
  <c r="K142" i="42"/>
  <c r="L142" i="42" s="1"/>
  <c r="H141" i="42"/>
  <c r="K141" i="42" s="1"/>
  <c r="L141" i="42" s="1"/>
  <c r="U142" i="42"/>
  <c r="T110" i="42"/>
  <c r="V110" i="42" s="1"/>
  <c r="V68" i="42"/>
  <c r="U59" i="42"/>
  <c r="H62" i="42"/>
  <c r="V62" i="42" s="1"/>
  <c r="U80" i="42"/>
  <c r="U91" i="42"/>
  <c r="U100" i="42"/>
  <c r="G110" i="42"/>
  <c r="K114" i="42"/>
  <c r="L114" i="42" s="1"/>
  <c r="U117" i="42"/>
  <c r="H124" i="42"/>
  <c r="V124" i="42" s="1"/>
  <c r="K129" i="42"/>
  <c r="L129" i="42" s="1"/>
  <c r="V57" i="42"/>
  <c r="T34" i="42"/>
  <c r="T101" i="42"/>
  <c r="U119" i="42"/>
  <c r="U121" i="42"/>
  <c r="V89" i="42"/>
  <c r="V98" i="42"/>
  <c r="V109" i="42"/>
  <c r="U22" i="42"/>
  <c r="U33" i="42"/>
  <c r="T88" i="42"/>
  <c r="G101" i="42"/>
  <c r="G79" i="42"/>
  <c r="K94" i="42"/>
  <c r="L94" i="42" s="1"/>
  <c r="H134" i="42"/>
  <c r="H132" i="42" s="1"/>
  <c r="K132" i="42" s="1"/>
  <c r="L132" i="42" s="1"/>
  <c r="V44" i="42"/>
  <c r="V53" i="42"/>
  <c r="K57" i="42"/>
  <c r="L57" i="42" s="1"/>
  <c r="K68" i="42"/>
  <c r="L68" i="42" s="1"/>
  <c r="K89" i="42"/>
  <c r="L89" i="42" s="1"/>
  <c r="K98" i="42"/>
  <c r="L98" i="42" s="1"/>
  <c r="K109" i="42"/>
  <c r="L109" i="42" s="1"/>
  <c r="K115" i="42"/>
  <c r="L115" i="42" s="1"/>
  <c r="K130" i="42"/>
  <c r="L130" i="42" s="1"/>
  <c r="K149" i="42"/>
  <c r="L149" i="42" s="1"/>
  <c r="U49" i="42"/>
  <c r="I14" i="42"/>
  <c r="J14" i="42"/>
  <c r="R223" i="42"/>
  <c r="Q223" i="42"/>
  <c r="O223" i="42"/>
  <c r="N223" i="42"/>
  <c r="T218" i="42"/>
  <c r="V218" i="42" s="1"/>
  <c r="T217" i="42"/>
  <c r="G217" i="42"/>
  <c r="H217" i="42" s="1"/>
  <c r="K217" i="42" s="1"/>
  <c r="L217" i="42" s="1"/>
  <c r="T216" i="42"/>
  <c r="G216" i="42"/>
  <c r="H216" i="42" s="1"/>
  <c r="T215" i="42"/>
  <c r="G215" i="42"/>
  <c r="H215" i="42" s="1"/>
  <c r="T214" i="42"/>
  <c r="G214" i="42"/>
  <c r="H214" i="42" s="1"/>
  <c r="T213" i="42"/>
  <c r="G213" i="42"/>
  <c r="H213" i="42" s="1"/>
  <c r="T212" i="42"/>
  <c r="G212" i="42"/>
  <c r="H212" i="42" s="1"/>
  <c r="T211" i="42"/>
  <c r="G211" i="42"/>
  <c r="H211" i="42" s="1"/>
  <c r="T210" i="42"/>
  <c r="G210" i="42"/>
  <c r="H210" i="42" s="1"/>
  <c r="T209" i="42"/>
  <c r="G209" i="42"/>
  <c r="H209" i="42" s="1"/>
  <c r="T208" i="42"/>
  <c r="G208" i="42"/>
  <c r="H208" i="42" s="1"/>
  <c r="S207" i="42"/>
  <c r="R207" i="42"/>
  <c r="Q207" i="42"/>
  <c r="O207" i="42"/>
  <c r="N207" i="42"/>
  <c r="J207" i="42"/>
  <c r="I207" i="42"/>
  <c r="T206" i="42"/>
  <c r="V206" i="42" s="1"/>
  <c r="T205" i="42"/>
  <c r="G205" i="42"/>
  <c r="H205" i="42" s="1"/>
  <c r="T204" i="42"/>
  <c r="G204" i="42"/>
  <c r="H204" i="42" s="1"/>
  <c r="K204" i="42" s="1"/>
  <c r="L204" i="42" s="1"/>
  <c r="T203" i="42"/>
  <c r="G203" i="42"/>
  <c r="H203" i="42" s="1"/>
  <c r="H202" i="42"/>
  <c r="L202" i="42" s="1"/>
  <c r="H201" i="42"/>
  <c r="H200" i="42"/>
  <c r="L200" i="42" s="1"/>
  <c r="T199" i="42"/>
  <c r="G199" i="42"/>
  <c r="H199" i="42" s="1"/>
  <c r="K199" i="42" s="1"/>
  <c r="L199" i="42" s="1"/>
  <c r="T198" i="42"/>
  <c r="G198" i="42"/>
  <c r="H198" i="42" s="1"/>
  <c r="T197" i="42"/>
  <c r="G197" i="42"/>
  <c r="H197" i="42" s="1"/>
  <c r="T196" i="42"/>
  <c r="G196" i="42"/>
  <c r="H196" i="42" s="1"/>
  <c r="T195" i="42"/>
  <c r="G195" i="42"/>
  <c r="H195" i="42" s="1"/>
  <c r="J194" i="42"/>
  <c r="J184" i="42" s="1"/>
  <c r="I194" i="42"/>
  <c r="I184" i="42" s="1"/>
  <c r="G194" i="42"/>
  <c r="H194" i="42" s="1"/>
  <c r="T193" i="42"/>
  <c r="G193" i="42"/>
  <c r="H193" i="42" s="1"/>
  <c r="K193" i="42" s="1"/>
  <c r="L193" i="42" s="1"/>
  <c r="T192" i="42"/>
  <c r="G192" i="42"/>
  <c r="H192" i="42" s="1"/>
  <c r="T191" i="42"/>
  <c r="G191" i="42"/>
  <c r="H191" i="42" s="1"/>
  <c r="K191" i="42" s="1"/>
  <c r="L191" i="42" s="1"/>
  <c r="T190" i="42"/>
  <c r="G190" i="42"/>
  <c r="H190" i="42" s="1"/>
  <c r="T189" i="42"/>
  <c r="G189" i="42"/>
  <c r="H189" i="42" s="1"/>
  <c r="K189" i="42" s="1"/>
  <c r="L189" i="42" s="1"/>
  <c r="T188" i="42"/>
  <c r="G188" i="42"/>
  <c r="H188" i="42" s="1"/>
  <c r="T187" i="42"/>
  <c r="G187" i="42"/>
  <c r="H187" i="42" s="1"/>
  <c r="T186" i="42"/>
  <c r="G186" i="42"/>
  <c r="H186" i="42" s="1"/>
  <c r="T185" i="42"/>
  <c r="G185" i="42"/>
  <c r="S184" i="42"/>
  <c r="R184" i="42"/>
  <c r="Q184" i="42"/>
  <c r="O184" i="42"/>
  <c r="N184" i="42"/>
  <c r="U183" i="42"/>
  <c r="V183" i="42" s="1"/>
  <c r="L183" i="42"/>
  <c r="K182" i="42"/>
  <c r="U181" i="42"/>
  <c r="V181" i="42" s="1"/>
  <c r="K181" i="42"/>
  <c r="L181" i="42" s="1"/>
  <c r="T178" i="42"/>
  <c r="H178" i="42"/>
  <c r="K178" i="42" s="1"/>
  <c r="L178" i="42" s="1"/>
  <c r="T177" i="42"/>
  <c r="G177" i="42"/>
  <c r="H177" i="42" s="1"/>
  <c r="T176" i="42"/>
  <c r="G176" i="42"/>
  <c r="H176" i="42" s="1"/>
  <c r="T175" i="42"/>
  <c r="G175" i="42"/>
  <c r="H175" i="42" s="1"/>
  <c r="T174" i="42"/>
  <c r="G174" i="42"/>
  <c r="H174" i="42" s="1"/>
  <c r="S173" i="42"/>
  <c r="S179" i="42" s="1"/>
  <c r="R173" i="42"/>
  <c r="R179" i="42" s="1"/>
  <c r="Q173" i="42"/>
  <c r="Q179" i="42" s="1"/>
  <c r="O173" i="42"/>
  <c r="O179" i="42" s="1"/>
  <c r="N173" i="42"/>
  <c r="N179" i="42" s="1"/>
  <c r="J173" i="42"/>
  <c r="J179" i="42" s="1"/>
  <c r="I173" i="42"/>
  <c r="I179" i="42" s="1"/>
  <c r="U172" i="42"/>
  <c r="V172" i="42" s="1"/>
  <c r="L172" i="42"/>
  <c r="T170" i="42"/>
  <c r="G170" i="42"/>
  <c r="T167" i="42"/>
  <c r="G167" i="42"/>
  <c r="H167" i="42" s="1"/>
  <c r="S166" i="42"/>
  <c r="R166" i="42"/>
  <c r="Q166" i="42"/>
  <c r="O166" i="42"/>
  <c r="N166" i="42"/>
  <c r="J166" i="42"/>
  <c r="I166" i="42"/>
  <c r="U165" i="42"/>
  <c r="V165" i="42" s="1"/>
  <c r="L165" i="42"/>
  <c r="T162" i="42"/>
  <c r="G162" i="42"/>
  <c r="H162" i="42" s="1"/>
  <c r="T161" i="42"/>
  <c r="G161" i="42"/>
  <c r="H161" i="42" s="1"/>
  <c r="T160" i="42"/>
  <c r="G160" i="42"/>
  <c r="H160" i="42" s="1"/>
  <c r="T159" i="42"/>
  <c r="G159" i="42"/>
  <c r="H159" i="42" s="1"/>
  <c r="T158" i="42"/>
  <c r="G158" i="42"/>
  <c r="H158" i="42" s="1"/>
  <c r="T157" i="42"/>
  <c r="G157" i="42"/>
  <c r="H157" i="42" s="1"/>
  <c r="T156" i="42"/>
  <c r="H156" i="42"/>
  <c r="K156" i="42" s="1"/>
  <c r="L156" i="42" s="1"/>
  <c r="T155" i="42"/>
  <c r="G155" i="42"/>
  <c r="H155" i="42" s="1"/>
  <c r="K155" i="42" s="1"/>
  <c r="L155" i="42" s="1"/>
  <c r="T152" i="42"/>
  <c r="G152" i="42"/>
  <c r="S164" i="42"/>
  <c r="R164" i="42"/>
  <c r="Q164" i="42"/>
  <c r="O164" i="42"/>
  <c r="N164" i="42"/>
  <c r="J164" i="42"/>
  <c r="I164" i="42"/>
  <c r="U151" i="42"/>
  <c r="V151" i="42" s="1"/>
  <c r="L151" i="42"/>
  <c r="U15" i="42"/>
  <c r="V15" i="42" s="1"/>
  <c r="L15" i="42"/>
  <c r="T13" i="42"/>
  <c r="G13" i="42"/>
  <c r="H13" i="42" s="1"/>
  <c r="T12" i="42"/>
  <c r="G12" i="42"/>
  <c r="H12" i="42" s="1"/>
  <c r="K12" i="42" s="1"/>
  <c r="L12" i="42" s="1"/>
  <c r="T11" i="42"/>
  <c r="G11" i="42"/>
  <c r="H11" i="42" s="1"/>
  <c r="T10" i="42"/>
  <c r="G10" i="42"/>
  <c r="H10" i="42" s="1"/>
  <c r="T9" i="42"/>
  <c r="G9" i="42"/>
  <c r="S87" i="50" l="1"/>
  <c r="J20" i="38"/>
  <c r="S173" i="50"/>
  <c r="J27" i="38"/>
  <c r="R51" i="48"/>
  <c r="S173" i="48"/>
  <c r="S152" i="50"/>
  <c r="J23" i="38"/>
  <c r="R129" i="46"/>
  <c r="R127" i="46" s="1"/>
  <c r="S87" i="49"/>
  <c r="R105" i="45"/>
  <c r="S78" i="50"/>
  <c r="J19" i="38"/>
  <c r="S42" i="48"/>
  <c r="S78" i="49"/>
  <c r="I19" i="38"/>
  <c r="S78" i="45"/>
  <c r="F19" i="38"/>
  <c r="S161" i="46"/>
  <c r="E24" i="38"/>
  <c r="R127" i="48"/>
  <c r="S96" i="49"/>
  <c r="I21" i="38"/>
  <c r="R168" i="47"/>
  <c r="S87" i="45"/>
  <c r="F20" i="38"/>
  <c r="R161" i="49"/>
  <c r="S196" i="49"/>
  <c r="I28" i="38"/>
  <c r="S69" i="50"/>
  <c r="S152" i="46"/>
  <c r="E23" i="38"/>
  <c r="S69" i="49"/>
  <c r="S60" i="50"/>
  <c r="S173" i="45"/>
  <c r="F27" i="38"/>
  <c r="S60" i="46"/>
  <c r="E17" i="38"/>
  <c r="S87" i="46"/>
  <c r="E20" i="38"/>
  <c r="S78" i="48"/>
  <c r="H19" i="38"/>
  <c r="S168" i="49"/>
  <c r="R87" i="47"/>
  <c r="S105" i="49"/>
  <c r="I22" i="38"/>
  <c r="S161" i="47"/>
  <c r="G24" i="38"/>
  <c r="S87" i="47"/>
  <c r="G20" i="38"/>
  <c r="S42" i="45"/>
  <c r="F15" i="38"/>
  <c r="S152" i="47"/>
  <c r="G23" i="38"/>
  <c r="S161" i="49"/>
  <c r="R123" i="47"/>
  <c r="R118" i="47" s="1"/>
  <c r="R33" i="45"/>
  <c r="R161" i="46"/>
  <c r="R69" i="47"/>
  <c r="S168" i="48"/>
  <c r="R33" i="49"/>
  <c r="R118" i="49"/>
  <c r="R87" i="46"/>
  <c r="S161" i="48"/>
  <c r="I213" i="50"/>
  <c r="I210" i="50"/>
  <c r="R118" i="50"/>
  <c r="H210" i="50"/>
  <c r="R127" i="50"/>
  <c r="S96" i="50"/>
  <c r="R87" i="50"/>
  <c r="R69" i="50"/>
  <c r="R51" i="50"/>
  <c r="S51" i="50"/>
  <c r="S42" i="50"/>
  <c r="R42" i="50"/>
  <c r="S118" i="49"/>
  <c r="F140" i="49"/>
  <c r="F169" i="49" s="1"/>
  <c r="F211" i="49" s="1"/>
  <c r="G208" i="49"/>
  <c r="G209" i="49" s="1"/>
  <c r="S209" i="49" s="1"/>
  <c r="R69" i="49"/>
  <c r="S33" i="49"/>
  <c r="R173" i="48"/>
  <c r="S96" i="48"/>
  <c r="S87" i="48"/>
  <c r="S60" i="48"/>
  <c r="R31" i="48"/>
  <c r="R173" i="47"/>
  <c r="S168" i="47"/>
  <c r="S60" i="47"/>
  <c r="S51" i="47"/>
  <c r="S33" i="47"/>
  <c r="R33" i="47"/>
  <c r="Q140" i="45"/>
  <c r="Q169" i="45" s="1"/>
  <c r="S118" i="45"/>
  <c r="R127" i="45"/>
  <c r="S152" i="45"/>
  <c r="R87" i="45"/>
  <c r="R78" i="45"/>
  <c r="R31" i="45"/>
  <c r="F169" i="46"/>
  <c r="F211" i="46" s="1"/>
  <c r="S118" i="46"/>
  <c r="R196" i="46"/>
  <c r="R118" i="46"/>
  <c r="R78" i="46"/>
  <c r="R60" i="46"/>
  <c r="R31" i="46"/>
  <c r="F212" i="50"/>
  <c r="F213" i="50" s="1"/>
  <c r="F214" i="50" s="1"/>
  <c r="G31" i="50"/>
  <c r="J12" i="38" s="1"/>
  <c r="R152" i="50"/>
  <c r="R161" i="50"/>
  <c r="S80" i="50"/>
  <c r="R80" i="50"/>
  <c r="R78" i="50" s="1"/>
  <c r="Q140" i="50"/>
  <c r="S21" i="50"/>
  <c r="G196" i="50"/>
  <c r="S198" i="50"/>
  <c r="R198" i="50"/>
  <c r="R196" i="50" s="1"/>
  <c r="F210" i="50"/>
  <c r="S34" i="50"/>
  <c r="S33" i="50" s="1"/>
  <c r="R34" i="50"/>
  <c r="R33" i="50" s="1"/>
  <c r="G33" i="50"/>
  <c r="J14" i="38" s="1"/>
  <c r="S161" i="50"/>
  <c r="R96" i="50"/>
  <c r="S118" i="50"/>
  <c r="R60" i="50"/>
  <c r="R173" i="50"/>
  <c r="S107" i="50"/>
  <c r="R107" i="50"/>
  <c r="R105" i="50" s="1"/>
  <c r="R163" i="50"/>
  <c r="R168" i="50" s="1"/>
  <c r="G168" i="50"/>
  <c r="G105" i="50"/>
  <c r="Q208" i="50"/>
  <c r="S163" i="50"/>
  <c r="R31" i="50"/>
  <c r="F212" i="49"/>
  <c r="F213" i="49" s="1"/>
  <c r="F214" i="49" s="1"/>
  <c r="G51" i="49"/>
  <c r="I16" i="38" s="1"/>
  <c r="S152" i="49"/>
  <c r="S129" i="49"/>
  <c r="S80" i="49"/>
  <c r="R80" i="49"/>
  <c r="R78" i="49" s="1"/>
  <c r="G31" i="49"/>
  <c r="I12" i="38" s="1"/>
  <c r="R31" i="49"/>
  <c r="H210" i="49"/>
  <c r="S42" i="49"/>
  <c r="S198" i="49"/>
  <c r="F210" i="49"/>
  <c r="R87" i="49"/>
  <c r="R173" i="49"/>
  <c r="G60" i="49"/>
  <c r="R61" i="49"/>
  <c r="R60" i="49" s="1"/>
  <c r="R51" i="49"/>
  <c r="Q140" i="49"/>
  <c r="S208" i="49"/>
  <c r="S21" i="49"/>
  <c r="R42" i="49"/>
  <c r="S173" i="49"/>
  <c r="R152" i="49"/>
  <c r="R196" i="49"/>
  <c r="S53" i="49"/>
  <c r="S51" i="49" s="1"/>
  <c r="R127" i="49"/>
  <c r="R168" i="49"/>
  <c r="S107" i="49"/>
  <c r="R107" i="49"/>
  <c r="R105" i="49" s="1"/>
  <c r="G127" i="49"/>
  <c r="S127" i="49" s="1"/>
  <c r="R96" i="48"/>
  <c r="S53" i="48"/>
  <c r="S51" i="48" s="1"/>
  <c r="F140" i="48"/>
  <c r="F169" i="48" s="1"/>
  <c r="F211" i="48" s="1"/>
  <c r="S33" i="48"/>
  <c r="R168" i="48"/>
  <c r="S118" i="48"/>
  <c r="S80" i="48"/>
  <c r="R80" i="48"/>
  <c r="R69" i="48"/>
  <c r="G127" i="48"/>
  <c r="S127" i="48" s="1"/>
  <c r="R60" i="48"/>
  <c r="S69" i="48"/>
  <c r="R161" i="48"/>
  <c r="R42" i="48"/>
  <c r="S107" i="48"/>
  <c r="I210" i="48"/>
  <c r="Q209" i="48"/>
  <c r="R78" i="48"/>
  <c r="R152" i="48"/>
  <c r="Q140" i="48"/>
  <c r="Q169" i="48" s="1"/>
  <c r="R33" i="48"/>
  <c r="S31" i="48"/>
  <c r="G105" i="48"/>
  <c r="S152" i="48"/>
  <c r="S198" i="48"/>
  <c r="R198" i="48"/>
  <c r="R196" i="48" s="1"/>
  <c r="R208" i="48" s="1"/>
  <c r="R209" i="48" s="1"/>
  <c r="G196" i="48"/>
  <c r="R87" i="48"/>
  <c r="R118" i="48"/>
  <c r="R105" i="48"/>
  <c r="F212" i="47"/>
  <c r="F213" i="47" s="1"/>
  <c r="F214" i="47" s="1"/>
  <c r="G196" i="47"/>
  <c r="R198" i="47"/>
  <c r="R196" i="47" s="1"/>
  <c r="R208" i="47" s="1"/>
  <c r="R209" i="47" s="1"/>
  <c r="G127" i="47"/>
  <c r="S127" i="47" s="1"/>
  <c r="R129" i="47"/>
  <c r="R127" i="47" s="1"/>
  <c r="G51" i="47"/>
  <c r="G16" i="38" s="1"/>
  <c r="R53" i="47"/>
  <c r="R51" i="47" s="1"/>
  <c r="S129" i="47"/>
  <c r="S118" i="47"/>
  <c r="F210" i="47"/>
  <c r="R96" i="47"/>
  <c r="G105" i="47"/>
  <c r="R107" i="47"/>
  <c r="R105" i="47" s="1"/>
  <c r="I210" i="47"/>
  <c r="S69" i="47"/>
  <c r="S31" i="47"/>
  <c r="Q208" i="47"/>
  <c r="S173" i="47"/>
  <c r="G78" i="47"/>
  <c r="R80" i="47"/>
  <c r="R78" i="47" s="1"/>
  <c r="R161" i="47"/>
  <c r="S107" i="47"/>
  <c r="R31" i="47"/>
  <c r="R60" i="47"/>
  <c r="Q140" i="47"/>
  <c r="S96" i="47"/>
  <c r="R42" i="47"/>
  <c r="R152" i="47"/>
  <c r="Q169" i="46"/>
  <c r="F212" i="46"/>
  <c r="F213" i="46" s="1"/>
  <c r="F214" i="46" s="1"/>
  <c r="S99" i="46"/>
  <c r="G196" i="46"/>
  <c r="G33" i="46"/>
  <c r="E14" i="38" s="1"/>
  <c r="G105" i="46"/>
  <c r="R33" i="46"/>
  <c r="G69" i="46"/>
  <c r="E18" i="38" s="1"/>
  <c r="R105" i="46"/>
  <c r="S53" i="46"/>
  <c r="S51" i="46" s="1"/>
  <c r="G173" i="46"/>
  <c r="E27" i="38" s="1"/>
  <c r="R69" i="46"/>
  <c r="S72" i="46"/>
  <c r="S69" i="46" s="1"/>
  <c r="S198" i="46"/>
  <c r="R173" i="46"/>
  <c r="R208" i="46" s="1"/>
  <c r="R209" i="46" s="1"/>
  <c r="S47" i="46"/>
  <c r="R47" i="46"/>
  <c r="R42" i="46" s="1"/>
  <c r="R51" i="46"/>
  <c r="S107" i="46"/>
  <c r="S80" i="46"/>
  <c r="F210" i="46"/>
  <c r="S176" i="46"/>
  <c r="S42" i="46"/>
  <c r="R152" i="46"/>
  <c r="S31" i="46"/>
  <c r="G51" i="46"/>
  <c r="E16" i="38" s="1"/>
  <c r="G96" i="46"/>
  <c r="R163" i="46"/>
  <c r="R168" i="46" s="1"/>
  <c r="G168" i="46"/>
  <c r="Q208" i="46"/>
  <c r="R96" i="46"/>
  <c r="S129" i="46"/>
  <c r="S33" i="46"/>
  <c r="G78" i="46"/>
  <c r="S96" i="45"/>
  <c r="R61" i="45"/>
  <c r="R60" i="45" s="1"/>
  <c r="G60" i="45"/>
  <c r="S51" i="45"/>
  <c r="R173" i="45"/>
  <c r="R208" i="45" s="1"/>
  <c r="R209" i="45" s="1"/>
  <c r="F140" i="45"/>
  <c r="F169" i="45" s="1"/>
  <c r="F211" i="45" s="1"/>
  <c r="S61" i="45"/>
  <c r="R51" i="45"/>
  <c r="I210" i="45"/>
  <c r="Q209" i="45"/>
  <c r="S33" i="45"/>
  <c r="S31" i="45"/>
  <c r="R96" i="45"/>
  <c r="R118" i="45"/>
  <c r="R42" i="45"/>
  <c r="R69" i="45"/>
  <c r="S161" i="45"/>
  <c r="S69" i="45"/>
  <c r="R163" i="45"/>
  <c r="R168" i="45" s="1"/>
  <c r="G168" i="45"/>
  <c r="G51" i="45"/>
  <c r="F16" i="38" s="1"/>
  <c r="G105" i="45"/>
  <c r="S163" i="45"/>
  <c r="S117" i="45"/>
  <c r="R161" i="45"/>
  <c r="R152" i="45"/>
  <c r="R196" i="45"/>
  <c r="G196" i="45"/>
  <c r="U27" i="42"/>
  <c r="K27" i="42"/>
  <c r="L27" i="42" s="1"/>
  <c r="H25" i="42"/>
  <c r="K25" i="42" s="1"/>
  <c r="L25" i="42" s="1"/>
  <c r="U25" i="42"/>
  <c r="V101" i="42"/>
  <c r="V34" i="42"/>
  <c r="V88" i="42"/>
  <c r="V132" i="42"/>
  <c r="U110" i="42"/>
  <c r="H16" i="42"/>
  <c r="K16" i="42" s="1"/>
  <c r="L16" i="42" s="1"/>
  <c r="V70" i="42"/>
  <c r="U51" i="42"/>
  <c r="U43" i="42" s="1"/>
  <c r="K51" i="42"/>
  <c r="L51" i="42" s="1"/>
  <c r="U79" i="42"/>
  <c r="V79" i="42"/>
  <c r="H61" i="42"/>
  <c r="K61" i="42" s="1"/>
  <c r="L61" i="42" s="1"/>
  <c r="K62" i="42"/>
  <c r="L62" i="42" s="1"/>
  <c r="U62" i="42"/>
  <c r="U61" i="42" s="1"/>
  <c r="H43" i="42"/>
  <c r="K43" i="42" s="1"/>
  <c r="L43" i="42" s="1"/>
  <c r="U134" i="42"/>
  <c r="U132" i="42" s="1"/>
  <c r="K134" i="42"/>
  <c r="L134" i="42" s="1"/>
  <c r="U145" i="42"/>
  <c r="V145" i="42" s="1"/>
  <c r="K145" i="42"/>
  <c r="L145" i="42" s="1"/>
  <c r="U101" i="42"/>
  <c r="U18" i="42"/>
  <c r="U16" i="42" s="1"/>
  <c r="K18" i="42"/>
  <c r="L18" i="42" s="1"/>
  <c r="V134" i="42"/>
  <c r="U55" i="42"/>
  <c r="U52" i="42" s="1"/>
  <c r="K55" i="42"/>
  <c r="L55" i="42" s="1"/>
  <c r="U72" i="42"/>
  <c r="U70" i="42" s="1"/>
  <c r="K72" i="42"/>
  <c r="L72" i="42" s="1"/>
  <c r="H70" i="42"/>
  <c r="K70" i="42" s="1"/>
  <c r="L70" i="42" s="1"/>
  <c r="V25" i="42"/>
  <c r="U141" i="42"/>
  <c r="V142" i="42"/>
  <c r="H123" i="42"/>
  <c r="K123" i="42" s="1"/>
  <c r="L123" i="42" s="1"/>
  <c r="U124" i="42"/>
  <c r="U123" i="42" s="1"/>
  <c r="K124" i="42"/>
  <c r="L124" i="42" s="1"/>
  <c r="U35" i="42"/>
  <c r="U34" i="42" s="1"/>
  <c r="H34" i="42"/>
  <c r="K34" i="42" s="1"/>
  <c r="L34" i="42" s="1"/>
  <c r="K35" i="42"/>
  <c r="L35" i="42" s="1"/>
  <c r="V16" i="42"/>
  <c r="V51" i="42"/>
  <c r="V55" i="42"/>
  <c r="V52" i="42" s="1"/>
  <c r="S219" i="42"/>
  <c r="S220" i="42" s="1"/>
  <c r="I219" i="42"/>
  <c r="I220" i="42" s="1"/>
  <c r="G14" i="42"/>
  <c r="T223" i="42"/>
  <c r="V189" i="42"/>
  <c r="V212" i="42"/>
  <c r="U175" i="42"/>
  <c r="U156" i="42"/>
  <c r="J219" i="42"/>
  <c r="J220" i="42" s="1"/>
  <c r="V199" i="42"/>
  <c r="S171" i="42"/>
  <c r="V156" i="42"/>
  <c r="T194" i="42"/>
  <c r="V194" i="42" s="1"/>
  <c r="V159" i="42"/>
  <c r="N171" i="42"/>
  <c r="O171" i="42"/>
  <c r="V208" i="42"/>
  <c r="K197" i="42"/>
  <c r="L197" i="42" s="1"/>
  <c r="U197" i="42"/>
  <c r="J171" i="42"/>
  <c r="S14" i="42"/>
  <c r="I171" i="42"/>
  <c r="O219" i="42"/>
  <c r="O220" i="42" s="1"/>
  <c r="V217" i="42"/>
  <c r="U155" i="42"/>
  <c r="V197" i="42"/>
  <c r="O14" i="42"/>
  <c r="Q14" i="42"/>
  <c r="U208" i="42"/>
  <c r="Q219" i="42"/>
  <c r="Q220" i="42" s="1"/>
  <c r="T166" i="42"/>
  <c r="V178" i="42"/>
  <c r="U214" i="42"/>
  <c r="U215" i="42"/>
  <c r="K215" i="42"/>
  <c r="L215" i="42" s="1"/>
  <c r="V211" i="42"/>
  <c r="U211" i="42"/>
  <c r="V215" i="42"/>
  <c r="U192" i="42"/>
  <c r="K192" i="42"/>
  <c r="L192" i="42" s="1"/>
  <c r="V192" i="42"/>
  <c r="V187" i="42"/>
  <c r="U187" i="42"/>
  <c r="U205" i="42"/>
  <c r="K205" i="42"/>
  <c r="L205" i="42" s="1"/>
  <c r="K176" i="42"/>
  <c r="L176" i="42" s="1"/>
  <c r="U176" i="42"/>
  <c r="V176" i="42"/>
  <c r="V205" i="42"/>
  <c r="V13" i="42"/>
  <c r="V204" i="42"/>
  <c r="U217" i="42"/>
  <c r="N14" i="42"/>
  <c r="U199" i="42"/>
  <c r="V210" i="42"/>
  <c r="Q171" i="42"/>
  <c r="V213" i="42"/>
  <c r="U167" i="42"/>
  <c r="V174" i="42"/>
  <c r="N219" i="42"/>
  <c r="N220" i="42" s="1"/>
  <c r="R14" i="42"/>
  <c r="K167" i="42"/>
  <c r="L167" i="42" s="1"/>
  <c r="U159" i="42"/>
  <c r="K159" i="42"/>
  <c r="L159" i="42" s="1"/>
  <c r="G166" i="42"/>
  <c r="R219" i="42"/>
  <c r="R220" i="42" s="1"/>
  <c r="V193" i="42"/>
  <c r="K208" i="42"/>
  <c r="L208" i="42" s="1"/>
  <c r="U191" i="42"/>
  <c r="V191" i="42"/>
  <c r="G207" i="42"/>
  <c r="K212" i="42"/>
  <c r="L212" i="42" s="1"/>
  <c r="V12" i="42"/>
  <c r="U212" i="42"/>
  <c r="U189" i="42"/>
  <c r="K194" i="42"/>
  <c r="L194" i="42" s="1"/>
  <c r="U162" i="42"/>
  <c r="K162" i="42"/>
  <c r="L162" i="42" s="1"/>
  <c r="H9" i="42"/>
  <c r="H14" i="42" s="1"/>
  <c r="K13" i="42"/>
  <c r="L13" i="42" s="1"/>
  <c r="U13" i="42"/>
  <c r="V10" i="42"/>
  <c r="K10" i="42"/>
  <c r="L10" i="42" s="1"/>
  <c r="U188" i="42"/>
  <c r="V188" i="42"/>
  <c r="K188" i="42"/>
  <c r="L188" i="42" s="1"/>
  <c r="U10" i="42"/>
  <c r="K11" i="42"/>
  <c r="L11" i="42" s="1"/>
  <c r="U11" i="42"/>
  <c r="V11" i="42"/>
  <c r="U160" i="42"/>
  <c r="V160" i="42"/>
  <c r="K160" i="42"/>
  <c r="L160" i="42" s="1"/>
  <c r="V158" i="42"/>
  <c r="U158" i="42"/>
  <c r="V161" i="42"/>
  <c r="H170" i="42"/>
  <c r="V170" i="42" s="1"/>
  <c r="U177" i="42"/>
  <c r="K177" i="42"/>
  <c r="L177" i="42" s="1"/>
  <c r="V196" i="42"/>
  <c r="U216" i="42"/>
  <c r="V216" i="42"/>
  <c r="K161" i="42"/>
  <c r="L161" i="42" s="1"/>
  <c r="U161" i="42"/>
  <c r="K158" i="42"/>
  <c r="L158" i="42" s="1"/>
  <c r="V209" i="42"/>
  <c r="T207" i="42"/>
  <c r="K216" i="42"/>
  <c r="L216" i="42" s="1"/>
  <c r="V177" i="42"/>
  <c r="H185" i="42"/>
  <c r="V185" i="42" s="1"/>
  <c r="G184" i="42"/>
  <c r="K210" i="42"/>
  <c r="L210" i="42" s="1"/>
  <c r="U210" i="42"/>
  <c r="K196" i="42"/>
  <c r="L196" i="42" s="1"/>
  <c r="U196" i="42"/>
  <c r="K175" i="42"/>
  <c r="L175" i="42" s="1"/>
  <c r="H173" i="42"/>
  <c r="U204" i="42"/>
  <c r="V155" i="42"/>
  <c r="V162" i="42"/>
  <c r="V175" i="42"/>
  <c r="T173" i="42"/>
  <c r="V202" i="42"/>
  <c r="U202" i="42"/>
  <c r="K214" i="42"/>
  <c r="L214" i="42" s="1"/>
  <c r="U186" i="42"/>
  <c r="K186" i="42"/>
  <c r="L186" i="42" s="1"/>
  <c r="K157" i="42"/>
  <c r="L157" i="42" s="1"/>
  <c r="U157" i="42"/>
  <c r="K190" i="42"/>
  <c r="L190" i="42" s="1"/>
  <c r="U190" i="42"/>
  <c r="H207" i="42"/>
  <c r="K207" i="42" s="1"/>
  <c r="L207" i="42" s="1"/>
  <c r="U198" i="42"/>
  <c r="K198" i="42"/>
  <c r="L198" i="42" s="1"/>
  <c r="V198" i="42"/>
  <c r="K203" i="42"/>
  <c r="L203" i="42" s="1"/>
  <c r="U203" i="42"/>
  <c r="U12" i="42"/>
  <c r="V190" i="42"/>
  <c r="V214" i="42"/>
  <c r="G164" i="42"/>
  <c r="R171" i="42"/>
  <c r="H152" i="42"/>
  <c r="G173" i="42"/>
  <c r="G179" i="42" s="1"/>
  <c r="U178" i="42"/>
  <c r="V186" i="42"/>
  <c r="U174" i="42"/>
  <c r="K174" i="42"/>
  <c r="L174" i="42" s="1"/>
  <c r="U193" i="42"/>
  <c r="U195" i="42"/>
  <c r="K195" i="42"/>
  <c r="L195" i="42" s="1"/>
  <c r="V203" i="42"/>
  <c r="U213" i="42"/>
  <c r="K213" i="42"/>
  <c r="L213" i="42" s="1"/>
  <c r="K187" i="42"/>
  <c r="L187" i="42" s="1"/>
  <c r="V195" i="42"/>
  <c r="U200" i="42"/>
  <c r="V200" i="42"/>
  <c r="K211" i="42"/>
  <c r="L211" i="42" s="1"/>
  <c r="U209" i="42"/>
  <c r="V157" i="42"/>
  <c r="V201" i="42"/>
  <c r="U201" i="42"/>
  <c r="U206" i="42"/>
  <c r="K209" i="42"/>
  <c r="L209" i="42" s="1"/>
  <c r="V167" i="42"/>
  <c r="L201" i="42"/>
  <c r="S196" i="50" l="1"/>
  <c r="J28" i="38"/>
  <c r="S168" i="50"/>
  <c r="J25" i="38"/>
  <c r="S105" i="50"/>
  <c r="J22" i="38"/>
  <c r="S196" i="48"/>
  <c r="H28" i="38"/>
  <c r="S196" i="45"/>
  <c r="F28" i="38"/>
  <c r="S105" i="48"/>
  <c r="H22" i="38"/>
  <c r="S96" i="46"/>
  <c r="E21" i="38"/>
  <c r="S78" i="47"/>
  <c r="G19" i="38"/>
  <c r="S60" i="45"/>
  <c r="F17" i="38"/>
  <c r="S78" i="46"/>
  <c r="E19" i="38"/>
  <c r="S196" i="47"/>
  <c r="G28" i="38"/>
  <c r="S60" i="49"/>
  <c r="I17" i="38"/>
  <c r="S168" i="46"/>
  <c r="E25" i="38"/>
  <c r="S196" i="46"/>
  <c r="E28" i="38"/>
  <c r="S105" i="45"/>
  <c r="F22" i="38"/>
  <c r="G208" i="50"/>
  <c r="G209" i="50" s="1"/>
  <c r="S105" i="47"/>
  <c r="G22" i="38"/>
  <c r="S168" i="45"/>
  <c r="F25" i="38"/>
  <c r="S105" i="46"/>
  <c r="E22" i="38"/>
  <c r="G208" i="47"/>
  <c r="G209" i="47" s="1"/>
  <c r="G208" i="48"/>
  <c r="G209" i="48" s="1"/>
  <c r="R208" i="49"/>
  <c r="R209" i="49" s="1"/>
  <c r="S209" i="48"/>
  <c r="R140" i="48"/>
  <c r="R169" i="48" s="1"/>
  <c r="R211" i="48" s="1"/>
  <c r="R140" i="47"/>
  <c r="R169" i="47" s="1"/>
  <c r="R211" i="47" s="1"/>
  <c r="G208" i="45"/>
  <c r="G209" i="45" s="1"/>
  <c r="S209" i="45" s="1"/>
  <c r="R140" i="45"/>
  <c r="R169" i="45" s="1"/>
  <c r="R211" i="45" s="1"/>
  <c r="R208" i="50"/>
  <c r="R209" i="50" s="1"/>
  <c r="Q169" i="50"/>
  <c r="Q209" i="50"/>
  <c r="S209" i="50" s="1"/>
  <c r="G140" i="50"/>
  <c r="S140" i="50" s="1"/>
  <c r="R140" i="50"/>
  <c r="R169" i="50" s="1"/>
  <c r="S31" i="50"/>
  <c r="R140" i="49"/>
  <c r="R169" i="49" s="1"/>
  <c r="S31" i="49"/>
  <c r="G140" i="49"/>
  <c r="G169" i="49" s="1"/>
  <c r="G211" i="49" s="1"/>
  <c r="Q169" i="49"/>
  <c r="Q211" i="48"/>
  <c r="F212" i="48"/>
  <c r="F213" i="48" s="1"/>
  <c r="F214" i="48" s="1"/>
  <c r="F210" i="48"/>
  <c r="G140" i="48"/>
  <c r="G169" i="48" s="1"/>
  <c r="G211" i="48" s="1"/>
  <c r="Q209" i="47"/>
  <c r="S209" i="47" s="1"/>
  <c r="S208" i="47"/>
  <c r="Q169" i="47"/>
  <c r="G140" i="47"/>
  <c r="G169" i="47" s="1"/>
  <c r="G211" i="47" s="1"/>
  <c r="G140" i="46"/>
  <c r="G208" i="46"/>
  <c r="G209" i="46" s="1"/>
  <c r="S173" i="46"/>
  <c r="Q209" i="46"/>
  <c r="Q211" i="46"/>
  <c r="R140" i="46"/>
  <c r="R169" i="46" s="1"/>
  <c r="R211" i="46" s="1"/>
  <c r="F212" i="45"/>
  <c r="F213" i="45" s="1"/>
  <c r="F214" i="45" s="1"/>
  <c r="G140" i="45"/>
  <c r="Q211" i="45"/>
  <c r="F210" i="45"/>
  <c r="V141" i="42"/>
  <c r="V61" i="42"/>
  <c r="V43" i="42"/>
  <c r="V123" i="42"/>
  <c r="S180" i="42"/>
  <c r="S222" i="42" s="1"/>
  <c r="S224" i="42" s="1"/>
  <c r="R180" i="42"/>
  <c r="R222" i="42" s="1"/>
  <c r="R224" i="42" s="1"/>
  <c r="Q180" i="42"/>
  <c r="Q222" i="42" s="1"/>
  <c r="Q224" i="42" s="1"/>
  <c r="N180" i="42"/>
  <c r="N222" i="42" s="1"/>
  <c r="N224" i="42" s="1"/>
  <c r="G219" i="42"/>
  <c r="G220" i="42" s="1"/>
  <c r="U194" i="42"/>
  <c r="J180" i="42"/>
  <c r="J222" i="42" s="1"/>
  <c r="J224" i="42" s="1"/>
  <c r="T184" i="42"/>
  <c r="T219" i="42" s="1"/>
  <c r="O180" i="42"/>
  <c r="O222" i="42" s="1"/>
  <c r="O224" i="42" s="1"/>
  <c r="I180" i="42"/>
  <c r="I222" i="42" s="1"/>
  <c r="I224" i="42" s="1"/>
  <c r="G171" i="42"/>
  <c r="U173" i="42"/>
  <c r="U179" i="42" s="1"/>
  <c r="T164" i="42"/>
  <c r="K173" i="42"/>
  <c r="L173" i="42" s="1"/>
  <c r="H179" i="42"/>
  <c r="K179" i="42" s="1"/>
  <c r="L179" i="42" s="1"/>
  <c r="U185" i="42"/>
  <c r="K185" i="42"/>
  <c r="L185" i="42" s="1"/>
  <c r="H184" i="42"/>
  <c r="K9" i="42"/>
  <c r="L9" i="42" s="1"/>
  <c r="V9" i="42"/>
  <c r="U9" i="42"/>
  <c r="U207" i="42"/>
  <c r="V207" i="42"/>
  <c r="H166" i="42"/>
  <c r="U170" i="42"/>
  <c r="U166" i="42" s="1"/>
  <c r="K170" i="42"/>
  <c r="L170" i="42" s="1"/>
  <c r="T171" i="42"/>
  <c r="K152" i="42"/>
  <c r="L152" i="42" s="1"/>
  <c r="V152" i="42"/>
  <c r="U152" i="42"/>
  <c r="U164" i="42" s="1"/>
  <c r="T14" i="42"/>
  <c r="V173" i="42"/>
  <c r="V179" i="42" s="1"/>
  <c r="T179" i="42"/>
  <c r="J8" i="33"/>
  <c r="S209" i="46" l="1"/>
  <c r="S208" i="46"/>
  <c r="S208" i="48"/>
  <c r="S208" i="50"/>
  <c r="S208" i="45"/>
  <c r="R211" i="50"/>
  <c r="R211" i="49"/>
  <c r="S140" i="49"/>
  <c r="G169" i="50"/>
  <c r="G211" i="50" s="1"/>
  <c r="Q211" i="50"/>
  <c r="G212" i="49"/>
  <c r="G210" i="49"/>
  <c r="S169" i="49"/>
  <c r="Q211" i="49"/>
  <c r="G212" i="48"/>
  <c r="S169" i="48"/>
  <c r="S140" i="48"/>
  <c r="G210" i="48"/>
  <c r="Q213" i="48"/>
  <c r="S211" i="48"/>
  <c r="G212" i="47"/>
  <c r="G213" i="47" s="1"/>
  <c r="G214" i="47" s="1"/>
  <c r="S169" i="47"/>
  <c r="Q211" i="47"/>
  <c r="G210" i="47"/>
  <c r="S140" i="47"/>
  <c r="Q213" i="46"/>
  <c r="S140" i="46"/>
  <c r="G169" i="46"/>
  <c r="Q213" i="45"/>
  <c r="G169" i="45"/>
  <c r="S140" i="45"/>
  <c r="U184" i="42"/>
  <c r="U219" i="42" s="1"/>
  <c r="U220" i="42" s="1"/>
  <c r="G180" i="42"/>
  <c r="G222" i="42" s="1"/>
  <c r="G223" i="42" s="1"/>
  <c r="V184" i="42"/>
  <c r="I221" i="42"/>
  <c r="J221" i="42"/>
  <c r="U14" i="42"/>
  <c r="H164" i="42"/>
  <c r="K164" i="42" s="1"/>
  <c r="L164" i="42" s="1"/>
  <c r="T220" i="42"/>
  <c r="H219" i="42"/>
  <c r="K184" i="42"/>
  <c r="L184" i="42" s="1"/>
  <c r="H171" i="42"/>
  <c r="K171" i="42" s="1"/>
  <c r="L171" i="42" s="1"/>
  <c r="K166" i="42"/>
  <c r="L166" i="42" s="1"/>
  <c r="V166" i="42"/>
  <c r="V164" i="42"/>
  <c r="T180" i="42"/>
  <c r="U171" i="42"/>
  <c r="D47" i="33"/>
  <c r="E47" i="33"/>
  <c r="F47" i="33"/>
  <c r="G47" i="33"/>
  <c r="H47" i="33"/>
  <c r="I47" i="33"/>
  <c r="J47" i="33"/>
  <c r="C47" i="33"/>
  <c r="F26" i="38"/>
  <c r="G13" i="38"/>
  <c r="G11" i="38" s="1"/>
  <c r="F13" i="38"/>
  <c r="F11" i="38" s="1"/>
  <c r="M9" i="38"/>
  <c r="L9" i="38"/>
  <c r="K9" i="38"/>
  <c r="H13" i="38" l="1"/>
  <c r="H11" i="38" s="1"/>
  <c r="I13" i="38"/>
  <c r="I11" i="38" s="1"/>
  <c r="J13" i="38"/>
  <c r="J11" i="38" s="1"/>
  <c r="I26" i="38"/>
  <c r="S169" i="50"/>
  <c r="Q213" i="50"/>
  <c r="S211" i="50"/>
  <c r="G212" i="50"/>
  <c r="G210" i="50"/>
  <c r="Q213" i="49"/>
  <c r="S211" i="49"/>
  <c r="S212" i="49"/>
  <c r="R212" i="49"/>
  <c r="R213" i="49" s="1"/>
  <c r="G213" i="49"/>
  <c r="G214" i="49" s="1"/>
  <c r="R212" i="48"/>
  <c r="R213" i="48" s="1"/>
  <c r="S212" i="48"/>
  <c r="G213" i="48"/>
  <c r="G214" i="48" s="1"/>
  <c r="Q213" i="47"/>
  <c r="S213" i="47" s="1"/>
  <c r="S211" i="47"/>
  <c r="S212" i="47"/>
  <c r="R212" i="47"/>
  <c r="R213" i="47" s="1"/>
  <c r="G211" i="46"/>
  <c r="S169" i="46"/>
  <c r="G211" i="45"/>
  <c r="S169" i="45"/>
  <c r="E26" i="38"/>
  <c r="G221" i="42"/>
  <c r="G224" i="42"/>
  <c r="G225" i="42" s="1"/>
  <c r="U180" i="42"/>
  <c r="U222" i="42" s="1"/>
  <c r="V150" i="42"/>
  <c r="H180" i="42"/>
  <c r="K14" i="42"/>
  <c r="L14" i="42" s="1"/>
  <c r="K219" i="42"/>
  <c r="L219" i="42" s="1"/>
  <c r="H220" i="42"/>
  <c r="V220" i="42" s="1"/>
  <c r="V219" i="42"/>
  <c r="V171" i="42"/>
  <c r="V14" i="42"/>
  <c r="T222" i="42"/>
  <c r="J26" i="38"/>
  <c r="C25" i="38"/>
  <c r="H26" i="38"/>
  <c r="G26" i="38"/>
  <c r="G29" i="38" s="1"/>
  <c r="S213" i="49" l="1"/>
  <c r="R212" i="50"/>
  <c r="R213" i="50" s="1"/>
  <c r="S212" i="50"/>
  <c r="G213" i="50"/>
  <c r="G214" i="50" s="1"/>
  <c r="S213" i="48"/>
  <c r="G212" i="46"/>
  <c r="S211" i="46"/>
  <c r="G210" i="46"/>
  <c r="G212" i="45"/>
  <c r="G210" i="45"/>
  <c r="S211" i="45"/>
  <c r="J29" i="38"/>
  <c r="F29" i="38"/>
  <c r="F30" i="38" s="1"/>
  <c r="G30" i="38"/>
  <c r="G31" i="38" s="1"/>
  <c r="G45" i="33" s="1"/>
  <c r="H29" i="38"/>
  <c r="V180" i="42"/>
  <c r="H222" i="42"/>
  <c r="V222" i="42" s="1"/>
  <c r="K180" i="42"/>
  <c r="L180" i="42" s="1"/>
  <c r="T224" i="42"/>
  <c r="K220" i="42"/>
  <c r="L220" i="42" s="1"/>
  <c r="I29" i="38"/>
  <c r="S213" i="50" l="1"/>
  <c r="R212" i="46"/>
  <c r="R213" i="46" s="1"/>
  <c r="S212" i="46"/>
  <c r="G213" i="46"/>
  <c r="S212" i="45"/>
  <c r="R212" i="45"/>
  <c r="R213" i="45" s="1"/>
  <c r="G213" i="45"/>
  <c r="F31" i="38"/>
  <c r="F45" i="33" s="1"/>
  <c r="J30" i="38"/>
  <c r="J31" i="38" s="1"/>
  <c r="J45" i="33" s="1"/>
  <c r="I30" i="38"/>
  <c r="I31" i="38" s="1"/>
  <c r="I45" i="33" s="1"/>
  <c r="H30" i="38"/>
  <c r="H31" i="38" s="1"/>
  <c r="H221" i="42"/>
  <c r="K222" i="42"/>
  <c r="L222" i="42" s="1"/>
  <c r="H223" i="42"/>
  <c r="H224" i="42"/>
  <c r="J42" i="33"/>
  <c r="J46" i="33" l="1"/>
  <c r="G214" i="46"/>
  <c r="S213" i="46"/>
  <c r="G214" i="45"/>
  <c r="S213" i="45"/>
  <c r="H45" i="33"/>
  <c r="H225" i="42"/>
  <c r="K224" i="42"/>
  <c r="L224" i="42" s="1"/>
  <c r="K223" i="42"/>
  <c r="L223" i="42" s="1"/>
  <c r="U223" i="42"/>
  <c r="U224" i="42" s="1"/>
  <c r="V223" i="42"/>
  <c r="V224" i="42"/>
  <c r="Q207" i="4" l="1"/>
  <c r="S207" i="4" s="1"/>
  <c r="Q192" i="4"/>
  <c r="Q193" i="4"/>
  <c r="Q194" i="4"/>
  <c r="Q195" i="4"/>
  <c r="Q44" i="4"/>
  <c r="Q45" i="4"/>
  <c r="Q46" i="4"/>
  <c r="Q47" i="4"/>
  <c r="Q48" i="4"/>
  <c r="Q49" i="4"/>
  <c r="Q50" i="4"/>
  <c r="Q30" i="4"/>
  <c r="R30" i="4" s="1"/>
  <c r="S30" i="4" s="1"/>
  <c r="D12" i="35"/>
  <c r="D13" i="35"/>
  <c r="D14" i="35"/>
  <c r="D15" i="35"/>
  <c r="D16" i="35"/>
  <c r="D17" i="35"/>
  <c r="D18" i="35"/>
  <c r="D19" i="35"/>
  <c r="D20" i="35"/>
  <c r="D21" i="35"/>
  <c r="D22" i="35"/>
  <c r="D23" i="35"/>
  <c r="D24" i="35"/>
  <c r="D25" i="35"/>
  <c r="D26" i="35"/>
  <c r="D27" i="35"/>
  <c r="D28"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D68" i="35"/>
  <c r="D69" i="35"/>
  <c r="D70" i="35"/>
  <c r="D71" i="35"/>
  <c r="D72" i="35"/>
  <c r="D73" i="35"/>
  <c r="D74" i="35"/>
  <c r="D75" i="35"/>
  <c r="D76" i="35"/>
  <c r="D77" i="35"/>
  <c r="D78" i="35"/>
  <c r="D79" i="35"/>
  <c r="D80" i="35"/>
  <c r="D81" i="35"/>
  <c r="D82" i="35"/>
  <c r="D83" i="35"/>
  <c r="D84" i="35"/>
  <c r="D85" i="35"/>
  <c r="D86" i="35"/>
  <c r="D87" i="35"/>
  <c r="D88" i="35"/>
  <c r="D89" i="35"/>
  <c r="D90" i="35"/>
  <c r="D91" i="35"/>
  <c r="D92" i="35"/>
  <c r="D93" i="35"/>
  <c r="D94" i="35"/>
  <c r="D95" i="35"/>
  <c r="D96" i="35"/>
  <c r="D97" i="35"/>
  <c r="D98" i="35"/>
  <c r="D99" i="35"/>
  <c r="D100" i="35"/>
  <c r="D101" i="35"/>
  <c r="D102" i="35"/>
  <c r="D103" i="35"/>
  <c r="D104" i="35"/>
  <c r="D105" i="35"/>
  <c r="D106" i="35"/>
  <c r="D107" i="35"/>
  <c r="D108" i="35"/>
  <c r="D109" i="35"/>
  <c r="D110" i="35"/>
  <c r="D111" i="35"/>
  <c r="D112" i="35"/>
  <c r="D113" i="35"/>
  <c r="D114" i="35"/>
  <c r="D115" i="35"/>
  <c r="D116" i="35"/>
  <c r="D117" i="35"/>
  <c r="D118" i="35"/>
  <c r="D119" i="35"/>
  <c r="D120" i="35"/>
  <c r="D121" i="35"/>
  <c r="D122" i="35"/>
  <c r="D123" i="35"/>
  <c r="D124" i="35"/>
  <c r="D125" i="35"/>
  <c r="D126" i="35"/>
  <c r="D127" i="35"/>
  <c r="D128" i="35"/>
  <c r="D129" i="35"/>
  <c r="D130" i="35"/>
  <c r="D131" i="35"/>
  <c r="D132" i="35"/>
  <c r="D133" i="35"/>
  <c r="D134" i="35"/>
  <c r="D135" i="35"/>
  <c r="D136" i="35"/>
  <c r="D137" i="35"/>
  <c r="D138" i="35"/>
  <c r="D139" i="35"/>
  <c r="D140" i="35"/>
  <c r="D141" i="35"/>
  <c r="D142" i="35"/>
  <c r="D143" i="35"/>
  <c r="D144" i="35"/>
  <c r="D145" i="35"/>
  <c r="F12" i="33"/>
  <c r="R195" i="4" l="1"/>
  <c r="S195" i="4"/>
  <c r="L173" i="4" l="1"/>
  <c r="K173" i="4"/>
  <c r="F206" i="4"/>
  <c r="F205" i="4"/>
  <c r="F204" i="4"/>
  <c r="F203" i="4"/>
  <c r="F202" i="4"/>
  <c r="F201" i="4"/>
  <c r="F200" i="4"/>
  <c r="F199" i="4"/>
  <c r="F198" i="4"/>
  <c r="F197" i="4"/>
  <c r="F194" i="4"/>
  <c r="F193" i="4"/>
  <c r="F192" i="4"/>
  <c r="F188" i="4"/>
  <c r="F187" i="4"/>
  <c r="F186" i="4"/>
  <c r="F185" i="4"/>
  <c r="F184" i="4"/>
  <c r="I173" i="4"/>
  <c r="H173" i="4"/>
  <c r="F183" i="4"/>
  <c r="F182" i="4"/>
  <c r="F181" i="4"/>
  <c r="F180" i="4"/>
  <c r="F179" i="4"/>
  <c r="F178" i="4"/>
  <c r="F177" i="4"/>
  <c r="F176" i="4"/>
  <c r="F175" i="4"/>
  <c r="F174" i="4"/>
  <c r="H196" i="4"/>
  <c r="I196" i="4"/>
  <c r="F166" i="4"/>
  <c r="F165" i="4"/>
  <c r="F164" i="4"/>
  <c r="F163" i="4"/>
  <c r="F160" i="4"/>
  <c r="F159" i="4"/>
  <c r="F158" i="4"/>
  <c r="F157" i="4"/>
  <c r="F156" i="4"/>
  <c r="F155" i="4"/>
  <c r="F154" i="4"/>
  <c r="F150" i="4"/>
  <c r="F149" i="4"/>
  <c r="F148" i="4"/>
  <c r="F147" i="4"/>
  <c r="F146" i="4"/>
  <c r="F145" i="4"/>
  <c r="F143" i="4"/>
  <c r="F142" i="4"/>
  <c r="F61" i="4"/>
  <c r="F135" i="4"/>
  <c r="G135" i="4" s="1"/>
  <c r="F134" i="4"/>
  <c r="G134" i="4" s="1"/>
  <c r="F133" i="4"/>
  <c r="G133" i="4" s="1"/>
  <c r="F132" i="4"/>
  <c r="G132" i="4" s="1"/>
  <c r="F130" i="4"/>
  <c r="G130" i="4" s="1"/>
  <c r="F129" i="4"/>
  <c r="G129" i="4" s="1"/>
  <c r="F128" i="4"/>
  <c r="G128" i="4" s="1"/>
  <c r="F122" i="4"/>
  <c r="G122" i="4" s="1"/>
  <c r="F121" i="4"/>
  <c r="G121" i="4" s="1"/>
  <c r="F120" i="4"/>
  <c r="G120" i="4" s="1"/>
  <c r="F119" i="4"/>
  <c r="G119" i="4" s="1"/>
  <c r="F117" i="4"/>
  <c r="F116" i="4"/>
  <c r="F114" i="4"/>
  <c r="F112" i="4"/>
  <c r="F110" i="4"/>
  <c r="F109" i="4"/>
  <c r="F108" i="4"/>
  <c r="F107" i="4"/>
  <c r="F106" i="4"/>
  <c r="F100" i="4"/>
  <c r="F99" i="4"/>
  <c r="F98" i="4"/>
  <c r="F97" i="4"/>
  <c r="F93" i="4"/>
  <c r="F92" i="4"/>
  <c r="F91" i="4"/>
  <c r="F90" i="4"/>
  <c r="F89" i="4"/>
  <c r="F88" i="4"/>
  <c r="F83" i="4"/>
  <c r="F82" i="4"/>
  <c r="F81" i="4"/>
  <c r="F80" i="4"/>
  <c r="F79" i="4"/>
  <c r="F70" i="4"/>
  <c r="F45" i="4"/>
  <c r="F44" i="4"/>
  <c r="F43" i="4"/>
  <c r="F29" i="4"/>
  <c r="F28" i="4"/>
  <c r="F27" i="4"/>
  <c r="F26" i="4"/>
  <c r="F24" i="4"/>
  <c r="F23" i="4"/>
  <c r="F22" i="4"/>
  <c r="F21" i="4"/>
  <c r="F20" i="4"/>
  <c r="F19" i="4"/>
  <c r="F18" i="4"/>
  <c r="F17" i="4"/>
  <c r="F16" i="4"/>
  <c r="F15" i="4"/>
  <c r="F14" i="4"/>
  <c r="F13" i="4"/>
  <c r="F12" i="4"/>
  <c r="F11" i="4"/>
  <c r="G161" i="4" l="1"/>
  <c r="D24" i="38" s="1"/>
  <c r="C24" i="38" s="1"/>
  <c r="F161" i="4"/>
  <c r="G152" i="4"/>
  <c r="D23" i="38" s="1"/>
  <c r="C23" i="38" s="1"/>
  <c r="F152" i="4"/>
  <c r="R189" i="4"/>
  <c r="S189" i="4"/>
  <c r="S190" i="4"/>
  <c r="R190" i="4"/>
  <c r="R191" i="4"/>
  <c r="S191" i="4"/>
  <c r="F173" i="4"/>
  <c r="R192" i="4"/>
  <c r="S192" i="4"/>
  <c r="R193" i="4"/>
  <c r="S193" i="4"/>
  <c r="S44" i="4"/>
  <c r="R194" i="4"/>
  <c r="S194" i="4"/>
  <c r="S45" i="4"/>
  <c r="G173" i="4" l="1"/>
  <c r="D27" i="38" s="1"/>
  <c r="C27" i="38" l="1"/>
  <c r="I12" i="33"/>
  <c r="H12" i="33"/>
  <c r="G12" i="33"/>
  <c r="E12" i="33"/>
  <c r="D12" i="33"/>
  <c r="I17" i="33"/>
  <c r="Q206" i="4"/>
  <c r="S206" i="4" s="1"/>
  <c r="Q205" i="4"/>
  <c r="S205" i="4" s="1"/>
  <c r="Q204" i="4"/>
  <c r="S204" i="4" s="1"/>
  <c r="Q203" i="4"/>
  <c r="S203" i="4" s="1"/>
  <c r="Q202" i="4"/>
  <c r="S202" i="4" s="1"/>
  <c r="Q201" i="4"/>
  <c r="S201" i="4" s="1"/>
  <c r="Q200" i="4"/>
  <c r="S200" i="4" s="1"/>
  <c r="Q199" i="4"/>
  <c r="S199" i="4" s="1"/>
  <c r="Q198" i="4"/>
  <c r="S198" i="4" s="1"/>
  <c r="Q197" i="4"/>
  <c r="S197" i="4" s="1"/>
  <c r="Q188" i="4"/>
  <c r="S188" i="4" s="1"/>
  <c r="Q187" i="4"/>
  <c r="S187" i="4" s="1"/>
  <c r="Q186" i="4"/>
  <c r="S186" i="4" s="1"/>
  <c r="Q185" i="4"/>
  <c r="S185" i="4" s="1"/>
  <c r="Q184" i="4"/>
  <c r="S184" i="4" s="1"/>
  <c r="Q183" i="4"/>
  <c r="S183" i="4" s="1"/>
  <c r="Q182" i="4"/>
  <c r="S182" i="4" s="1"/>
  <c r="Q181" i="4"/>
  <c r="S181" i="4" s="1"/>
  <c r="Q180" i="4"/>
  <c r="S180" i="4" s="1"/>
  <c r="Q179" i="4"/>
  <c r="S179" i="4" s="1"/>
  <c r="Q178" i="4"/>
  <c r="S178" i="4" s="1"/>
  <c r="Q177" i="4"/>
  <c r="S177" i="4" s="1"/>
  <c r="Q176" i="4"/>
  <c r="S176" i="4" s="1"/>
  <c r="Q175" i="4"/>
  <c r="S175" i="4" s="1"/>
  <c r="Q174" i="4"/>
  <c r="Q167" i="4"/>
  <c r="S167" i="4" s="1"/>
  <c r="Q166" i="4"/>
  <c r="S166" i="4" s="1"/>
  <c r="Q165" i="4"/>
  <c r="S165" i="4" s="1"/>
  <c r="Q164" i="4"/>
  <c r="S164" i="4" s="1"/>
  <c r="Q163" i="4"/>
  <c r="S163" i="4" s="1"/>
  <c r="Q160" i="4"/>
  <c r="S160" i="4" s="1"/>
  <c r="Q159" i="4"/>
  <c r="S159" i="4" s="1"/>
  <c r="Q158" i="4"/>
  <c r="S158" i="4" s="1"/>
  <c r="Q157" i="4"/>
  <c r="S157" i="4" s="1"/>
  <c r="Q156" i="4"/>
  <c r="S156" i="4" s="1"/>
  <c r="Q155" i="4"/>
  <c r="S155" i="4" s="1"/>
  <c r="Q154" i="4"/>
  <c r="Q150" i="4"/>
  <c r="S150" i="4" s="1"/>
  <c r="Q149" i="4"/>
  <c r="S149" i="4" s="1"/>
  <c r="Q148" i="4"/>
  <c r="Q147" i="4"/>
  <c r="S147" i="4" s="1"/>
  <c r="Q146" i="4"/>
  <c r="S146" i="4" s="1"/>
  <c r="Q145" i="4"/>
  <c r="S145" i="4" s="1"/>
  <c r="Q144" i="4"/>
  <c r="S144" i="4" s="1"/>
  <c r="Q143" i="4"/>
  <c r="S143" i="4" s="1"/>
  <c r="Q142" i="4"/>
  <c r="Q139" i="4"/>
  <c r="S139" i="4" s="1"/>
  <c r="Q138" i="4"/>
  <c r="S138" i="4" s="1"/>
  <c r="Q137" i="4"/>
  <c r="S137" i="4" s="1"/>
  <c r="Q136" i="4"/>
  <c r="S136" i="4" s="1"/>
  <c r="Q135" i="4"/>
  <c r="S135" i="4" s="1"/>
  <c r="Q134" i="4"/>
  <c r="S134" i="4" s="1"/>
  <c r="Q133" i="4"/>
  <c r="S133" i="4" s="1"/>
  <c r="Q132" i="4"/>
  <c r="S132" i="4" s="1"/>
  <c r="Q131" i="4"/>
  <c r="S131" i="4" s="1"/>
  <c r="Q130" i="4"/>
  <c r="S130" i="4" s="1"/>
  <c r="Q129" i="4"/>
  <c r="S129" i="4" s="1"/>
  <c r="Q128" i="4"/>
  <c r="S128" i="4" s="1"/>
  <c r="Q126" i="4"/>
  <c r="Q125" i="4"/>
  <c r="Q124" i="4"/>
  <c r="Q123" i="4"/>
  <c r="Q122" i="4"/>
  <c r="S122" i="4" s="1"/>
  <c r="Q121" i="4"/>
  <c r="S121" i="4" s="1"/>
  <c r="Q120" i="4"/>
  <c r="S120" i="4" s="1"/>
  <c r="Q119" i="4"/>
  <c r="S119" i="4" s="1"/>
  <c r="Q117" i="4"/>
  <c r="S117" i="4" s="1"/>
  <c r="Q116" i="4"/>
  <c r="S116" i="4" s="1"/>
  <c r="Q115" i="4"/>
  <c r="S115" i="4" s="1"/>
  <c r="Q114" i="4"/>
  <c r="S114" i="4" s="1"/>
  <c r="Q113" i="4"/>
  <c r="S113" i="4" s="1"/>
  <c r="Q112" i="4"/>
  <c r="S112" i="4" s="1"/>
  <c r="Q111" i="4"/>
  <c r="S111" i="4" s="1"/>
  <c r="Q110" i="4"/>
  <c r="S110" i="4" s="1"/>
  <c r="Q109" i="4"/>
  <c r="S109" i="4" s="1"/>
  <c r="Q108" i="4"/>
  <c r="S108" i="4" s="1"/>
  <c r="Q107" i="4"/>
  <c r="S107" i="4" s="1"/>
  <c r="Q106" i="4"/>
  <c r="S106" i="4" s="1"/>
  <c r="Q104" i="4"/>
  <c r="Q103" i="4"/>
  <c r="Q102" i="4"/>
  <c r="Q101" i="4"/>
  <c r="Q100" i="4"/>
  <c r="S100" i="4" s="1"/>
  <c r="Q99" i="4"/>
  <c r="S99" i="4" s="1"/>
  <c r="Q98" i="4"/>
  <c r="S98" i="4" s="1"/>
  <c r="Q97" i="4"/>
  <c r="S97" i="4" s="1"/>
  <c r="Q95" i="4"/>
  <c r="Q94" i="4"/>
  <c r="Q93" i="4"/>
  <c r="S93" i="4" s="1"/>
  <c r="Q92" i="4"/>
  <c r="S92" i="4" s="1"/>
  <c r="Q91" i="4"/>
  <c r="S91" i="4" s="1"/>
  <c r="Q90" i="4"/>
  <c r="S90" i="4" s="1"/>
  <c r="Q89" i="4"/>
  <c r="S89" i="4" s="1"/>
  <c r="Q88" i="4"/>
  <c r="S88" i="4" s="1"/>
  <c r="Q86" i="4"/>
  <c r="Q85" i="4"/>
  <c r="Q84" i="4"/>
  <c r="Q83" i="4"/>
  <c r="S83" i="4" s="1"/>
  <c r="Q82" i="4"/>
  <c r="S82" i="4" s="1"/>
  <c r="Q81" i="4"/>
  <c r="S81" i="4" s="1"/>
  <c r="Q80" i="4"/>
  <c r="S80" i="4" s="1"/>
  <c r="Q79" i="4"/>
  <c r="S79" i="4" s="1"/>
  <c r="Q77" i="4"/>
  <c r="Q76" i="4"/>
  <c r="Q75" i="4"/>
  <c r="Q74" i="4"/>
  <c r="Q73" i="4"/>
  <c r="Q72" i="4"/>
  <c r="Q71" i="4"/>
  <c r="Q70" i="4"/>
  <c r="S70" i="4" s="1"/>
  <c r="Q68" i="4"/>
  <c r="S68" i="4" s="1"/>
  <c r="Q67" i="4"/>
  <c r="S67" i="4" s="1"/>
  <c r="Q66" i="4"/>
  <c r="S66" i="4" s="1"/>
  <c r="Q65" i="4"/>
  <c r="S65" i="4" s="1"/>
  <c r="Q64" i="4"/>
  <c r="S64" i="4" s="1"/>
  <c r="Q63" i="4"/>
  <c r="S63" i="4" s="1"/>
  <c r="Q62" i="4"/>
  <c r="S62" i="4" s="1"/>
  <c r="Q61" i="4"/>
  <c r="S61" i="4" s="1"/>
  <c r="Q59" i="4"/>
  <c r="Q58" i="4"/>
  <c r="Q57" i="4"/>
  <c r="Q56" i="4"/>
  <c r="Q55" i="4"/>
  <c r="Q54" i="4"/>
  <c r="Q53" i="4"/>
  <c r="Q52" i="4"/>
  <c r="Q43" i="4"/>
  <c r="S43" i="4" s="1"/>
  <c r="Q41" i="4"/>
  <c r="Q40" i="4"/>
  <c r="Q39" i="4"/>
  <c r="Q38" i="4"/>
  <c r="Q37" i="4"/>
  <c r="Q36" i="4"/>
  <c r="Q35" i="4"/>
  <c r="Q34" i="4"/>
  <c r="Q12" i="4"/>
  <c r="S12" i="4" s="1"/>
  <c r="Q13" i="4"/>
  <c r="S13" i="4" s="1"/>
  <c r="Q14" i="4"/>
  <c r="S14" i="4" s="1"/>
  <c r="Q15" i="4"/>
  <c r="S15" i="4" s="1"/>
  <c r="Q16" i="4"/>
  <c r="S16" i="4" s="1"/>
  <c r="Q17" i="4"/>
  <c r="S17" i="4" s="1"/>
  <c r="Q18" i="4"/>
  <c r="S18" i="4" s="1"/>
  <c r="Q19" i="4"/>
  <c r="S19" i="4" s="1"/>
  <c r="Q20" i="4"/>
  <c r="S20" i="4" s="1"/>
  <c r="Q21" i="4"/>
  <c r="S21" i="4" s="1"/>
  <c r="Q22" i="4"/>
  <c r="S22" i="4" s="1"/>
  <c r="Q23" i="4"/>
  <c r="S23" i="4" s="1"/>
  <c r="Q24" i="4"/>
  <c r="S24" i="4" s="1"/>
  <c r="Q25" i="4"/>
  <c r="S25" i="4" s="1"/>
  <c r="Q26" i="4"/>
  <c r="S26" i="4" s="1"/>
  <c r="Q27" i="4"/>
  <c r="S27" i="4" s="1"/>
  <c r="Q28" i="4"/>
  <c r="S28" i="4" s="1"/>
  <c r="Q29" i="4"/>
  <c r="S29" i="4" s="1"/>
  <c r="Q11" i="4"/>
  <c r="P196" i="4"/>
  <c r="P173" i="4"/>
  <c r="P127" i="4"/>
  <c r="P118" i="4"/>
  <c r="P105" i="4"/>
  <c r="P96" i="4"/>
  <c r="P87" i="4"/>
  <c r="P78" i="4"/>
  <c r="P69" i="4"/>
  <c r="P60" i="4"/>
  <c r="P51" i="4"/>
  <c r="P42" i="4"/>
  <c r="P33" i="4"/>
  <c r="S154" i="4" l="1"/>
  <c r="Q161" i="4"/>
  <c r="S161" i="4" s="1"/>
  <c r="S142" i="4"/>
  <c r="Q152" i="4"/>
  <c r="S152" i="4" s="1"/>
  <c r="Q31" i="4"/>
  <c r="I38" i="33"/>
  <c r="H32" i="33"/>
  <c r="H22" i="33"/>
  <c r="I32" i="33"/>
  <c r="I18" i="33"/>
  <c r="I21" i="33"/>
  <c r="I24" i="33"/>
  <c r="I27" i="33"/>
  <c r="I20" i="33"/>
  <c r="I23" i="33"/>
  <c r="I26" i="33"/>
  <c r="I29" i="33"/>
  <c r="I16" i="33"/>
  <c r="I19" i="33"/>
  <c r="I22" i="33"/>
  <c r="I25" i="33"/>
  <c r="I28" i="33"/>
  <c r="E22" i="33"/>
  <c r="E21" i="33"/>
  <c r="E31" i="33"/>
  <c r="E25" i="33"/>
  <c r="E29" i="33"/>
  <c r="S174" i="4"/>
  <c r="Q173" i="4"/>
  <c r="S173" i="4" s="1"/>
  <c r="S148" i="4"/>
  <c r="R148" i="4"/>
  <c r="P208" i="4"/>
  <c r="P209" i="4" s="1"/>
  <c r="S11" i="4"/>
  <c r="D13" i="33"/>
  <c r="F31" i="33"/>
  <c r="H27" i="33"/>
  <c r="E19" i="33"/>
  <c r="H38" i="33"/>
  <c r="H13" i="33"/>
  <c r="H21" i="33"/>
  <c r="H24" i="33"/>
  <c r="H14" i="33"/>
  <c r="H35" i="33"/>
  <c r="H37" i="33"/>
  <c r="H20" i="33"/>
  <c r="H23" i="33"/>
  <c r="H19" i="33"/>
  <c r="H28" i="33"/>
  <c r="H33" i="33"/>
  <c r="H34" i="33"/>
  <c r="H31" i="33"/>
  <c r="G14" i="33"/>
  <c r="G31" i="33"/>
  <c r="F28" i="33"/>
  <c r="F14" i="33"/>
  <c r="F37" i="33"/>
  <c r="F24" i="33"/>
  <c r="F17" i="33"/>
  <c r="F16" i="33"/>
  <c r="F20" i="33"/>
  <c r="F23" i="33"/>
  <c r="F19" i="33"/>
  <c r="F22" i="33"/>
  <c r="F35" i="33"/>
  <c r="F21" i="33"/>
  <c r="F33" i="33"/>
  <c r="E37" i="33"/>
  <c r="E23" i="33"/>
  <c r="D32" i="33"/>
  <c r="Q60" i="4"/>
  <c r="Q87" i="4"/>
  <c r="Q42" i="4"/>
  <c r="I31" i="33"/>
  <c r="I34" i="33"/>
  <c r="F13" i="33"/>
  <c r="E33" i="33"/>
  <c r="E24" i="33"/>
  <c r="E17" i="33"/>
  <c r="E16" i="33"/>
  <c r="E14" i="33"/>
  <c r="E13" i="33"/>
  <c r="Q69" i="4"/>
  <c r="D20" i="33" s="1"/>
  <c r="Q196" i="4"/>
  <c r="Q33" i="4"/>
  <c r="D16" i="33" s="1"/>
  <c r="Q118" i="4"/>
  <c r="Q140" i="4" s="1"/>
  <c r="Q169" i="4" s="1"/>
  <c r="D29" i="33"/>
  <c r="Q78" i="4"/>
  <c r="D14" i="33"/>
  <c r="Q51" i="4"/>
  <c r="D18" i="33" s="1"/>
  <c r="Q96" i="4"/>
  <c r="Q127" i="4"/>
  <c r="Q105" i="4"/>
  <c r="O196" i="4"/>
  <c r="N196" i="4"/>
  <c r="L196" i="4"/>
  <c r="K196" i="4"/>
  <c r="O173" i="4"/>
  <c r="N173" i="4"/>
  <c r="O127" i="4"/>
  <c r="N127" i="4"/>
  <c r="L127" i="4"/>
  <c r="K127" i="4"/>
  <c r="O118" i="4"/>
  <c r="O140" i="4" s="1"/>
  <c r="O169" i="4" s="1"/>
  <c r="N118" i="4"/>
  <c r="N140" i="4" s="1"/>
  <c r="N169" i="4" s="1"/>
  <c r="L118" i="4"/>
  <c r="L140" i="4" s="1"/>
  <c r="L169" i="4" s="1"/>
  <c r="K118" i="4"/>
  <c r="K140" i="4" s="1"/>
  <c r="K169" i="4" s="1"/>
  <c r="O105" i="4"/>
  <c r="N105" i="4"/>
  <c r="L105" i="4"/>
  <c r="K105" i="4"/>
  <c r="O96" i="4"/>
  <c r="N96" i="4"/>
  <c r="L96" i="4"/>
  <c r="K96" i="4"/>
  <c r="O87" i="4"/>
  <c r="N87" i="4"/>
  <c r="L87" i="4"/>
  <c r="K87" i="4"/>
  <c r="O78" i="4"/>
  <c r="N78" i="4"/>
  <c r="L78" i="4"/>
  <c r="K78" i="4"/>
  <c r="O69" i="4"/>
  <c r="N69" i="4"/>
  <c r="L69" i="4"/>
  <c r="K69" i="4"/>
  <c r="O60" i="4"/>
  <c r="N60" i="4"/>
  <c r="L60" i="4"/>
  <c r="K60" i="4"/>
  <c r="O51" i="4"/>
  <c r="N51" i="4"/>
  <c r="L51" i="4"/>
  <c r="K51" i="4"/>
  <c r="O42" i="4"/>
  <c r="N42" i="4"/>
  <c r="L42" i="4"/>
  <c r="K42" i="4"/>
  <c r="O33" i="4"/>
  <c r="N33" i="4"/>
  <c r="L33" i="4"/>
  <c r="K33" i="4"/>
  <c r="S153" i="4"/>
  <c r="R32" i="4"/>
  <c r="S32" i="4" s="1"/>
  <c r="R172" i="4"/>
  <c r="S172" i="4" s="1"/>
  <c r="R170" i="4"/>
  <c r="S170" i="4" s="1"/>
  <c r="S162" i="4"/>
  <c r="S141" i="4"/>
  <c r="D37" i="33" l="1"/>
  <c r="H29" i="33"/>
  <c r="H25" i="33"/>
  <c r="H18" i="33"/>
  <c r="H17" i="33"/>
  <c r="H26" i="33"/>
  <c r="I13" i="33"/>
  <c r="I14" i="33"/>
  <c r="I37" i="33"/>
  <c r="F26" i="33"/>
  <c r="F29" i="33"/>
  <c r="F27" i="33"/>
  <c r="F18" i="33"/>
  <c r="F25" i="33"/>
  <c r="E34" i="33"/>
  <c r="E27" i="33"/>
  <c r="E26" i="33"/>
  <c r="E28" i="33"/>
  <c r="E35" i="33"/>
  <c r="E18" i="33"/>
  <c r="E20" i="33"/>
  <c r="G38" i="33"/>
  <c r="G29" i="33"/>
  <c r="G37" i="33"/>
  <c r="G18" i="33"/>
  <c r="G23" i="33"/>
  <c r="G17" i="33"/>
  <c r="G27" i="33"/>
  <c r="G19" i="33"/>
  <c r="G21" i="33"/>
  <c r="G32" i="33"/>
  <c r="G26" i="33"/>
  <c r="G28" i="33"/>
  <c r="G25" i="33"/>
  <c r="G22" i="33"/>
  <c r="G20" i="33"/>
  <c r="G16" i="33"/>
  <c r="G24" i="33"/>
  <c r="D23" i="33"/>
  <c r="D31" i="33"/>
  <c r="D22" i="33"/>
  <c r="D27" i="33"/>
  <c r="D33" i="33"/>
  <c r="D38" i="33"/>
  <c r="D21" i="33"/>
  <c r="D25" i="33"/>
  <c r="D19" i="33"/>
  <c r="D24" i="33"/>
  <c r="D28" i="33"/>
  <c r="D17" i="33"/>
  <c r="D26" i="33"/>
  <c r="D35" i="33"/>
  <c r="F34" i="33"/>
  <c r="F32" i="33"/>
  <c r="E38" i="33"/>
  <c r="E32" i="33"/>
  <c r="H16" i="33"/>
  <c r="K208" i="4"/>
  <c r="K209" i="4" s="1"/>
  <c r="D34" i="33"/>
  <c r="L208" i="4"/>
  <c r="Q208" i="4"/>
  <c r="N208" i="4"/>
  <c r="N209" i="4" s="1"/>
  <c r="P211" i="4"/>
  <c r="P213" i="4" s="1"/>
  <c r="O208" i="4"/>
  <c r="O209" i="4" s="1"/>
  <c r="I35" i="33" l="1"/>
  <c r="I33" i="33"/>
  <c r="G35" i="33"/>
  <c r="G34" i="33"/>
  <c r="G33" i="33"/>
  <c r="Q209" i="4"/>
  <c r="L209" i="4"/>
  <c r="O211" i="4"/>
  <c r="N211" i="4"/>
  <c r="K211" i="4"/>
  <c r="J36" i="33"/>
  <c r="K36" i="33"/>
  <c r="L36" i="33"/>
  <c r="M36" i="33"/>
  <c r="F30" i="33"/>
  <c r="J30" i="33"/>
  <c r="K30" i="33"/>
  <c r="L30" i="33"/>
  <c r="M30" i="33"/>
  <c r="J11" i="33"/>
  <c r="K11" i="33"/>
  <c r="L11" i="33"/>
  <c r="M11" i="33"/>
  <c r="J15" i="33"/>
  <c r="K15" i="33"/>
  <c r="L15" i="33"/>
  <c r="M15" i="33"/>
  <c r="L211" i="4" l="1"/>
  <c r="L213" i="4" s="1"/>
  <c r="L10" i="33"/>
  <c r="L39" i="33" s="1"/>
  <c r="L41" i="33" s="1"/>
  <c r="Q211" i="4"/>
  <c r="J40" i="33"/>
  <c r="J41" i="33" s="1"/>
  <c r="N213" i="4"/>
  <c r="O213" i="4"/>
  <c r="H40" i="33"/>
  <c r="M10" i="33"/>
  <c r="M39" i="33" s="1"/>
  <c r="M41" i="33" s="1"/>
  <c r="M43" i="33" s="1"/>
  <c r="J10" i="33"/>
  <c r="J39" i="33" s="1"/>
  <c r="K10" i="33"/>
  <c r="K39" i="33" s="1"/>
  <c r="K41" i="33" s="1"/>
  <c r="K43" i="33" s="1"/>
  <c r="I30" i="33"/>
  <c r="L43" i="33"/>
  <c r="J43" i="33" l="1"/>
  <c r="J44" i="33"/>
  <c r="T36" i="33"/>
  <c r="G40" i="33"/>
  <c r="Q212" i="4"/>
  <c r="E40" i="33"/>
  <c r="D11" i="35"/>
  <c r="K213" i="4"/>
  <c r="X146" i="35"/>
  <c r="W146" i="35"/>
  <c r="V146" i="35"/>
  <c r="U146" i="35"/>
  <c r="T146" i="35"/>
  <c r="S146" i="35"/>
  <c r="R146" i="35"/>
  <c r="Q146" i="35"/>
  <c r="P146" i="35"/>
  <c r="O146" i="35"/>
  <c r="L146" i="35"/>
  <c r="K146" i="35"/>
  <c r="J146" i="35"/>
  <c r="J147" i="35" s="1"/>
  <c r="I146" i="35"/>
  <c r="H146" i="35"/>
  <c r="G146" i="35"/>
  <c r="F146" i="35"/>
  <c r="E146" i="35"/>
  <c r="E147" i="35" s="1"/>
  <c r="D30" i="35"/>
  <c r="D29" i="35"/>
  <c r="I40" i="33" l="1"/>
  <c r="D40" i="33"/>
  <c r="F40" i="33"/>
  <c r="D146" i="35"/>
  <c r="D147" i="35" s="1"/>
  <c r="G42" i="33"/>
  <c r="G46" i="33" s="1"/>
  <c r="V147" i="35"/>
  <c r="P147" i="35"/>
  <c r="X147" i="35"/>
  <c r="U147" i="35"/>
  <c r="Q147" i="35"/>
  <c r="K147" i="35"/>
  <c r="R147" i="35"/>
  <c r="W147" i="35"/>
  <c r="I147" i="35"/>
  <c r="S147" i="35"/>
  <c r="O147" i="35"/>
  <c r="T147" i="35"/>
  <c r="G147" i="35"/>
  <c r="F147" i="35"/>
  <c r="H147" i="35"/>
  <c r="M146" i="35"/>
  <c r="N146" i="35"/>
  <c r="H127" i="4"/>
  <c r="I127" i="4"/>
  <c r="H118" i="4"/>
  <c r="H140" i="4" s="1"/>
  <c r="H169" i="4" s="1"/>
  <c r="I118" i="4"/>
  <c r="I140" i="4" s="1"/>
  <c r="I169" i="4" s="1"/>
  <c r="H105" i="4"/>
  <c r="I105" i="4"/>
  <c r="H96" i="4"/>
  <c r="I96" i="4"/>
  <c r="H87" i="4"/>
  <c r="I87" i="4"/>
  <c r="H78" i="4"/>
  <c r="I78" i="4"/>
  <c r="H69" i="4"/>
  <c r="I69" i="4"/>
  <c r="H60" i="4"/>
  <c r="I60" i="4"/>
  <c r="H51" i="4"/>
  <c r="I51" i="4"/>
  <c r="H42" i="4"/>
  <c r="I42" i="4"/>
  <c r="H33" i="4"/>
  <c r="I33" i="4"/>
  <c r="E36" i="33" l="1"/>
  <c r="I42" i="33"/>
  <c r="I46" i="33" s="1"/>
  <c r="H208" i="4"/>
  <c r="H209" i="4" s="1"/>
  <c r="G30" i="33"/>
  <c r="H15" i="33"/>
  <c r="H30" i="33"/>
  <c r="H36" i="33"/>
  <c r="H11" i="33"/>
  <c r="N147" i="35"/>
  <c r="M147" i="35"/>
  <c r="F42" i="33"/>
  <c r="F46" i="33" s="1"/>
  <c r="G36" i="33"/>
  <c r="G15" i="33"/>
  <c r="D42" i="33"/>
  <c r="I208" i="4"/>
  <c r="E42" i="33"/>
  <c r="E30" i="33" l="1"/>
  <c r="E15" i="33"/>
  <c r="H10" i="33"/>
  <c r="H39" i="33" s="1"/>
  <c r="E11" i="33"/>
  <c r="H42" i="33"/>
  <c r="H46" i="33" s="1"/>
  <c r="I209" i="4"/>
  <c r="I20" i="29"/>
  <c r="J20" i="29"/>
  <c r="I20" i="30"/>
  <c r="J20" i="30"/>
  <c r="I20" i="31"/>
  <c r="J20" i="31"/>
  <c r="I20" i="32"/>
  <c r="J20" i="32"/>
  <c r="J281" i="29"/>
  <c r="J281" i="30"/>
  <c r="J281" i="31"/>
  <c r="J281" i="32"/>
  <c r="N6" i="29"/>
  <c r="N8" i="29" s="1"/>
  <c r="N6" i="30"/>
  <c r="N7" i="30" s="1"/>
  <c r="N5" i="31"/>
  <c r="N7" i="31" s="1"/>
  <c r="N5" i="32"/>
  <c r="N7" i="32" s="1"/>
  <c r="Q213" i="4" l="1"/>
  <c r="H41" i="33"/>
  <c r="C42" i="33"/>
  <c r="N6" i="32"/>
  <c r="N6" i="31"/>
  <c r="N7" i="29"/>
  <c r="N8" i="30"/>
  <c r="G40" i="34"/>
  <c r="I46" i="1"/>
  <c r="H46" i="1"/>
  <c r="G46" i="1"/>
  <c r="F46" i="1"/>
  <c r="E46" i="1"/>
  <c r="D46" i="1"/>
  <c r="AA49" i="34"/>
  <c r="Z49" i="34"/>
  <c r="Y49" i="34"/>
  <c r="X49" i="34"/>
  <c r="W49" i="34"/>
  <c r="V49" i="34"/>
  <c r="U49" i="34"/>
  <c r="T49" i="34"/>
  <c r="R49" i="34"/>
  <c r="P49" i="34"/>
  <c r="N49" i="34"/>
  <c r="M49" i="34"/>
  <c r="L49" i="34"/>
  <c r="J49" i="34"/>
  <c r="H49" i="34"/>
  <c r="F49" i="34"/>
  <c r="E48" i="34"/>
  <c r="G48" i="34" s="1"/>
  <c r="D48" i="34"/>
  <c r="E47" i="34"/>
  <c r="G47" i="34" s="1"/>
  <c r="D47" i="34"/>
  <c r="E46" i="34"/>
  <c r="G46" i="34" s="1"/>
  <c r="D46" i="34"/>
  <c r="E45" i="34"/>
  <c r="G45" i="34" s="1"/>
  <c r="D45" i="34"/>
  <c r="E44" i="34"/>
  <c r="G44" i="34" s="1"/>
  <c r="D44" i="34"/>
  <c r="E43" i="34"/>
  <c r="G43" i="34" s="1"/>
  <c r="D43" i="34"/>
  <c r="G42" i="34"/>
  <c r="E42" i="34"/>
  <c r="D42" i="34"/>
  <c r="G41" i="34"/>
  <c r="E41" i="34"/>
  <c r="D41" i="34"/>
  <c r="E40" i="34"/>
  <c r="D40" i="34"/>
  <c r="E39" i="34"/>
  <c r="G39" i="34" s="1"/>
  <c r="D39" i="34"/>
  <c r="E38" i="34"/>
  <c r="G38" i="34" s="1"/>
  <c r="D38" i="34"/>
  <c r="E37" i="34"/>
  <c r="G37" i="34" s="1"/>
  <c r="D37" i="34"/>
  <c r="E36" i="34"/>
  <c r="G36" i="34" s="1"/>
  <c r="D36" i="34"/>
  <c r="E35" i="34"/>
  <c r="G35" i="34" s="1"/>
  <c r="D35" i="34"/>
  <c r="E34" i="34"/>
  <c r="G34" i="34" s="1"/>
  <c r="D34" i="34"/>
  <c r="E33" i="34"/>
  <c r="G33" i="34" s="1"/>
  <c r="D33" i="34"/>
  <c r="E32" i="34"/>
  <c r="G32" i="34" s="1"/>
  <c r="D32" i="34"/>
  <c r="E31" i="34"/>
  <c r="G31" i="34" s="1"/>
  <c r="D31" i="34"/>
  <c r="E30" i="34"/>
  <c r="G30" i="34" s="1"/>
  <c r="D30" i="34"/>
  <c r="E29" i="34"/>
  <c r="G29" i="34" s="1"/>
  <c r="D29" i="34"/>
  <c r="E28" i="34"/>
  <c r="G28" i="34" s="1"/>
  <c r="D28" i="34"/>
  <c r="G27" i="34"/>
  <c r="E27" i="34"/>
  <c r="D27" i="34"/>
  <c r="E26" i="34"/>
  <c r="G26" i="34" s="1"/>
  <c r="D26" i="34"/>
  <c r="E25" i="34"/>
  <c r="G25" i="34" s="1"/>
  <c r="D25" i="34"/>
  <c r="E24" i="34"/>
  <c r="G24" i="34" s="1"/>
  <c r="D24" i="34"/>
  <c r="E23" i="34"/>
  <c r="G23" i="34" s="1"/>
  <c r="D23" i="34"/>
  <c r="E22" i="34"/>
  <c r="G22" i="34" s="1"/>
  <c r="D22" i="34"/>
  <c r="G21" i="34"/>
  <c r="E21" i="34"/>
  <c r="D21" i="34"/>
  <c r="E20" i="34"/>
  <c r="G20" i="34" s="1"/>
  <c r="D20" i="34"/>
  <c r="G19" i="34"/>
  <c r="E19" i="34"/>
  <c r="D19" i="34"/>
  <c r="G18" i="34"/>
  <c r="E18" i="34"/>
  <c r="D18" i="34"/>
  <c r="E17" i="34"/>
  <c r="G17" i="34" s="1"/>
  <c r="D17" i="34"/>
  <c r="E16" i="34"/>
  <c r="G16" i="34" s="1"/>
  <c r="D16" i="34"/>
  <c r="E15" i="34"/>
  <c r="G15" i="34" s="1"/>
  <c r="D15" i="34"/>
  <c r="E14" i="34"/>
  <c r="G14" i="34" s="1"/>
  <c r="D14" i="34"/>
  <c r="E13" i="34"/>
  <c r="G13" i="34" s="1"/>
  <c r="D13" i="34"/>
  <c r="E12" i="34"/>
  <c r="G12" i="34" s="1"/>
  <c r="D12" i="34"/>
  <c r="G11" i="34"/>
  <c r="E11" i="34"/>
  <c r="D11" i="34"/>
  <c r="E10" i="34"/>
  <c r="G10" i="34" s="1"/>
  <c r="D10" i="34"/>
  <c r="F38" i="33" l="1"/>
  <c r="D49" i="34"/>
  <c r="G49" i="34"/>
  <c r="E49" i="34"/>
  <c r="I9" i="33"/>
  <c r="H9" i="33"/>
  <c r="G9" i="33"/>
  <c r="F9" i="33"/>
  <c r="E9" i="33"/>
  <c r="D9" i="33"/>
  <c r="M8" i="33"/>
  <c r="L8" i="33"/>
  <c r="K8" i="33"/>
  <c r="I8" i="33"/>
  <c r="H8" i="33"/>
  <c r="G8" i="33"/>
  <c r="F8" i="33"/>
  <c r="E8" i="33"/>
  <c r="D8" i="33"/>
  <c r="M11" i="1"/>
  <c r="L11" i="1"/>
  <c r="X8" i="34" s="1"/>
  <c r="K11" i="1"/>
  <c r="V8" i="34" s="1"/>
  <c r="J11" i="1"/>
  <c r="T8" i="34" s="1"/>
  <c r="O218" i="32"/>
  <c r="N218" i="32"/>
  <c r="J218" i="32"/>
  <c r="I218" i="32"/>
  <c r="G217" i="32"/>
  <c r="H217" i="32" s="1"/>
  <c r="G216" i="32"/>
  <c r="H216" i="32" s="1"/>
  <c r="G215" i="32"/>
  <c r="H215" i="32" s="1"/>
  <c r="G214" i="32"/>
  <c r="H214" i="32" s="1"/>
  <c r="G213" i="32"/>
  <c r="H213" i="32" s="1"/>
  <c r="G212" i="32"/>
  <c r="O211" i="32"/>
  <c r="N211" i="32"/>
  <c r="J211" i="32"/>
  <c r="I211" i="32"/>
  <c r="G210" i="32"/>
  <c r="H210" i="32" s="1"/>
  <c r="G209" i="32"/>
  <c r="H209" i="32" s="1"/>
  <c r="G208" i="32"/>
  <c r="H208" i="32" s="1"/>
  <c r="G207" i="32"/>
  <c r="H207" i="32" s="1"/>
  <c r="O206" i="32"/>
  <c r="N206" i="32"/>
  <c r="J206" i="32"/>
  <c r="I206" i="32"/>
  <c r="P205" i="32"/>
  <c r="Q205" i="32" s="1"/>
  <c r="K205" i="32"/>
  <c r="L205" i="32" s="1"/>
  <c r="P203" i="32"/>
  <c r="Q203" i="32" s="1"/>
  <c r="K203" i="32"/>
  <c r="L203" i="32" s="1"/>
  <c r="G200" i="32"/>
  <c r="H200" i="32" s="1"/>
  <c r="G199" i="32"/>
  <c r="H199" i="32" s="1"/>
  <c r="G198" i="32"/>
  <c r="H198" i="32" s="1"/>
  <c r="G197" i="32"/>
  <c r="H197" i="32" s="1"/>
  <c r="O196" i="32"/>
  <c r="N196" i="32"/>
  <c r="N201" i="32" s="1"/>
  <c r="J196" i="32"/>
  <c r="J201" i="32" s="1"/>
  <c r="I196" i="32"/>
  <c r="I201" i="32" s="1"/>
  <c r="P195" i="32"/>
  <c r="Q195" i="32" s="1"/>
  <c r="K195" i="32"/>
  <c r="L195" i="32" s="1"/>
  <c r="G193" i="32"/>
  <c r="H193" i="32" s="1"/>
  <c r="G192" i="32"/>
  <c r="H192" i="32" s="1"/>
  <c r="G191" i="32"/>
  <c r="H191" i="32" s="1"/>
  <c r="O190" i="32"/>
  <c r="N190" i="32"/>
  <c r="J190" i="32"/>
  <c r="I190" i="32"/>
  <c r="G189" i="32"/>
  <c r="H189" i="32" s="1"/>
  <c r="G188" i="32"/>
  <c r="H188" i="32" s="1"/>
  <c r="O187" i="32"/>
  <c r="N187" i="32"/>
  <c r="J187" i="32"/>
  <c r="I187" i="32"/>
  <c r="G186" i="32"/>
  <c r="H186" i="32" s="1"/>
  <c r="G185" i="32"/>
  <c r="H185" i="32" s="1"/>
  <c r="O184" i="32"/>
  <c r="N184" i="32"/>
  <c r="J184" i="32"/>
  <c r="I184" i="32"/>
  <c r="P183" i="32"/>
  <c r="Q183" i="32" s="1"/>
  <c r="K183" i="32"/>
  <c r="L183" i="32" s="1"/>
  <c r="G181" i="32"/>
  <c r="H181" i="32" s="1"/>
  <c r="G180" i="32"/>
  <c r="H180" i="32" s="1"/>
  <c r="G179" i="32"/>
  <c r="H179" i="32" s="1"/>
  <c r="G178" i="32"/>
  <c r="H178" i="32" s="1"/>
  <c r="P178" i="32" s="1"/>
  <c r="Q178" i="32" s="1"/>
  <c r="G177" i="32"/>
  <c r="G176" i="32"/>
  <c r="H176" i="32" s="1"/>
  <c r="K176" i="32" s="1"/>
  <c r="L176" i="32" s="1"/>
  <c r="O175" i="32"/>
  <c r="O182" i="32" s="1"/>
  <c r="N175" i="32"/>
  <c r="N182" i="32" s="1"/>
  <c r="J175" i="32"/>
  <c r="I175" i="32"/>
  <c r="I182" i="32" s="1"/>
  <c r="P174" i="32"/>
  <c r="Q174" i="32" s="1"/>
  <c r="K174" i="32"/>
  <c r="L174" i="32" s="1"/>
  <c r="O173" i="32"/>
  <c r="P173" i="32" s="1"/>
  <c r="N173" i="32"/>
  <c r="J173" i="32"/>
  <c r="I173" i="32"/>
  <c r="G172" i="32"/>
  <c r="H172" i="32" s="1"/>
  <c r="G171" i="32"/>
  <c r="H171" i="32" s="1"/>
  <c r="G170" i="32"/>
  <c r="H170" i="32" s="1"/>
  <c r="G169" i="32"/>
  <c r="H169" i="32" s="1"/>
  <c r="K169" i="32" s="1"/>
  <c r="L169" i="32" s="1"/>
  <c r="G167" i="32"/>
  <c r="H167" i="32" s="1"/>
  <c r="G166" i="32"/>
  <c r="H166" i="32" s="1"/>
  <c r="G165" i="32"/>
  <c r="H165" i="32" s="1"/>
  <c r="K165" i="32" s="1"/>
  <c r="L165" i="32" s="1"/>
  <c r="P163" i="32"/>
  <c r="Q163" i="32" s="1"/>
  <c r="G161" i="32"/>
  <c r="H161" i="32" s="1"/>
  <c r="G160" i="32"/>
  <c r="H160" i="32" s="1"/>
  <c r="G159" i="32"/>
  <c r="H159" i="32" s="1"/>
  <c r="G158" i="32"/>
  <c r="H158" i="32" s="1"/>
  <c r="P158" i="32" s="1"/>
  <c r="Q158" i="32" s="1"/>
  <c r="G157" i="32"/>
  <c r="G156" i="32"/>
  <c r="G155" i="32"/>
  <c r="G154" i="32"/>
  <c r="O153" i="32"/>
  <c r="N153" i="32"/>
  <c r="J153" i="32"/>
  <c r="I153" i="32"/>
  <c r="G152" i="32"/>
  <c r="H152" i="32" s="1"/>
  <c r="P152" i="32" s="1"/>
  <c r="G151" i="32"/>
  <c r="G150" i="32"/>
  <c r="G149" i="32"/>
  <c r="G148" i="32"/>
  <c r="G147" i="32"/>
  <c r="G146" i="32"/>
  <c r="H146" i="32" s="1"/>
  <c r="P146" i="32" s="1"/>
  <c r="Q146" i="32" s="1"/>
  <c r="G145" i="32"/>
  <c r="O144" i="32"/>
  <c r="N144" i="32"/>
  <c r="J144" i="32"/>
  <c r="I144" i="32"/>
  <c r="G143" i="32"/>
  <c r="H143" i="32" s="1"/>
  <c r="G142" i="32"/>
  <c r="H142" i="32" s="1"/>
  <c r="G141" i="32"/>
  <c r="H141" i="32" s="1"/>
  <c r="G140" i="32"/>
  <c r="G139" i="32"/>
  <c r="G138" i="32"/>
  <c r="G137" i="32"/>
  <c r="G136" i="32"/>
  <c r="H136" i="32" s="1"/>
  <c r="O135" i="32"/>
  <c r="N135" i="32"/>
  <c r="J135" i="32"/>
  <c r="I135" i="32"/>
  <c r="G134" i="32"/>
  <c r="H134" i="32" s="1"/>
  <c r="P134" i="32" s="1"/>
  <c r="G133" i="32"/>
  <c r="G132" i="32"/>
  <c r="G131" i="32"/>
  <c r="G130" i="32"/>
  <c r="G129" i="32"/>
  <c r="H129" i="32" s="1"/>
  <c r="G128" i="32"/>
  <c r="G127" i="32"/>
  <c r="O126" i="32"/>
  <c r="N126" i="32"/>
  <c r="J126" i="32"/>
  <c r="I126" i="32"/>
  <c r="G125" i="32"/>
  <c r="G124" i="32"/>
  <c r="G123" i="32"/>
  <c r="H123" i="32" s="1"/>
  <c r="G122" i="32"/>
  <c r="H122" i="32" s="1"/>
  <c r="G121" i="32"/>
  <c r="H121" i="32" s="1"/>
  <c r="G120" i="32"/>
  <c r="H120" i="32" s="1"/>
  <c r="P120" i="32" s="1"/>
  <c r="Q120" i="32" s="1"/>
  <c r="G119" i="32"/>
  <c r="G118" i="32"/>
  <c r="O117" i="32"/>
  <c r="N117" i="32"/>
  <c r="J117" i="32"/>
  <c r="I117" i="32"/>
  <c r="G116" i="32"/>
  <c r="G115" i="32"/>
  <c r="G114" i="32"/>
  <c r="G113" i="32"/>
  <c r="H113" i="32" s="1"/>
  <c r="K113" i="32" s="1"/>
  <c r="L113" i="32" s="1"/>
  <c r="G112" i="32"/>
  <c r="H112" i="32" s="1"/>
  <c r="P112" i="32" s="1"/>
  <c r="Q112" i="32" s="1"/>
  <c r="G111" i="32"/>
  <c r="H111" i="32" s="1"/>
  <c r="G110" i="32"/>
  <c r="G109" i="32"/>
  <c r="O108" i="32"/>
  <c r="N108" i="32"/>
  <c r="J108" i="32"/>
  <c r="I108" i="32"/>
  <c r="G107" i="32"/>
  <c r="G106" i="32"/>
  <c r="H106" i="32" s="1"/>
  <c r="G105" i="32"/>
  <c r="G104" i="32"/>
  <c r="G103" i="32"/>
  <c r="G102" i="32"/>
  <c r="G101" i="32"/>
  <c r="G100" i="32"/>
  <c r="H100" i="32" s="1"/>
  <c r="O99" i="32"/>
  <c r="N99" i="32"/>
  <c r="J99" i="32"/>
  <c r="I99" i="32"/>
  <c r="G98" i="32"/>
  <c r="H98" i="32" s="1"/>
  <c r="G97" i="32"/>
  <c r="G96" i="32"/>
  <c r="G95" i="32"/>
  <c r="G94" i="32"/>
  <c r="G93" i="32"/>
  <c r="G92" i="32"/>
  <c r="H92" i="32" s="1"/>
  <c r="P92" i="32" s="1"/>
  <c r="Q92" i="32" s="1"/>
  <c r="G91" i="32"/>
  <c r="O90" i="32"/>
  <c r="N90" i="32"/>
  <c r="J90" i="32"/>
  <c r="I90" i="32"/>
  <c r="G89" i="32"/>
  <c r="G88" i="32"/>
  <c r="G87" i="32"/>
  <c r="G86" i="32"/>
  <c r="H86" i="32" s="1"/>
  <c r="P86" i="32" s="1"/>
  <c r="Q86" i="32" s="1"/>
  <c r="G85" i="32"/>
  <c r="G84" i="32"/>
  <c r="G83" i="32"/>
  <c r="G82" i="32"/>
  <c r="O81" i="32"/>
  <c r="N81" i="32"/>
  <c r="J81" i="32"/>
  <c r="I81" i="32"/>
  <c r="G80" i="32"/>
  <c r="H80" i="32" s="1"/>
  <c r="P80" i="32" s="1"/>
  <c r="G79" i="32"/>
  <c r="G78" i="32"/>
  <c r="G77" i="32"/>
  <c r="G76" i="32"/>
  <c r="G75" i="32"/>
  <c r="G74" i="32"/>
  <c r="H74" i="32" s="1"/>
  <c r="P74" i="32" s="1"/>
  <c r="Q74" i="32" s="1"/>
  <c r="G73" i="32"/>
  <c r="O72" i="32"/>
  <c r="N72" i="32"/>
  <c r="J72" i="32"/>
  <c r="I72" i="32"/>
  <c r="G71" i="32"/>
  <c r="G70" i="32"/>
  <c r="G69" i="32"/>
  <c r="G68" i="32"/>
  <c r="H68" i="32" s="1"/>
  <c r="P68" i="32" s="1"/>
  <c r="Q68" i="32" s="1"/>
  <c r="G67" i="32"/>
  <c r="G66" i="32"/>
  <c r="G65" i="32"/>
  <c r="G64" i="32"/>
  <c r="O63" i="32"/>
  <c r="N63" i="32"/>
  <c r="J63" i="32"/>
  <c r="I63" i="32"/>
  <c r="G62" i="32"/>
  <c r="H62" i="32" s="1"/>
  <c r="K62" i="32" s="1"/>
  <c r="G61" i="32"/>
  <c r="G60" i="32"/>
  <c r="G59" i="32"/>
  <c r="G58" i="32"/>
  <c r="G57" i="32"/>
  <c r="G56" i="32"/>
  <c r="G55" i="32"/>
  <c r="O54" i="32"/>
  <c r="N54" i="32"/>
  <c r="J54" i="32"/>
  <c r="I54" i="32"/>
  <c r="G53" i="32"/>
  <c r="G52" i="32"/>
  <c r="G51" i="32"/>
  <c r="G50" i="32"/>
  <c r="H50" i="32" s="1"/>
  <c r="K50" i="32" s="1"/>
  <c r="L50" i="32" s="1"/>
  <c r="G49" i="32"/>
  <c r="G48" i="32"/>
  <c r="G47" i="32"/>
  <c r="G46" i="32"/>
  <c r="O45" i="32"/>
  <c r="N45" i="32"/>
  <c r="J45" i="32"/>
  <c r="I45" i="32"/>
  <c r="G44" i="32"/>
  <c r="H44" i="32" s="1"/>
  <c r="K44" i="32" s="1"/>
  <c r="G43" i="32"/>
  <c r="G42" i="32"/>
  <c r="G41" i="32"/>
  <c r="G40" i="32"/>
  <c r="G39" i="32"/>
  <c r="G38" i="32"/>
  <c r="H38" i="32" s="1"/>
  <c r="K38" i="32" s="1"/>
  <c r="L38" i="32" s="1"/>
  <c r="G37" i="32"/>
  <c r="H37" i="32" s="1"/>
  <c r="O36" i="32"/>
  <c r="N36" i="32"/>
  <c r="J36" i="32"/>
  <c r="I36" i="32"/>
  <c r="P35" i="32"/>
  <c r="Q35" i="32" s="1"/>
  <c r="K35" i="32"/>
  <c r="L35" i="32" s="1"/>
  <c r="G33" i="32"/>
  <c r="G32" i="32"/>
  <c r="G31" i="32"/>
  <c r="G30" i="32"/>
  <c r="G29" i="32"/>
  <c r="G28" i="32"/>
  <c r="H28" i="32" s="1"/>
  <c r="P28" i="32" s="1"/>
  <c r="O27" i="32"/>
  <c r="N27" i="32"/>
  <c r="J27" i="32"/>
  <c r="I27" i="32"/>
  <c r="G26" i="32"/>
  <c r="G25" i="32"/>
  <c r="G24" i="32"/>
  <c r="G23" i="32"/>
  <c r="G22" i="32"/>
  <c r="G21" i="32"/>
  <c r="H21" i="32" s="1"/>
  <c r="O20" i="32"/>
  <c r="N20" i="32"/>
  <c r="G19" i="32"/>
  <c r="H19" i="32" s="1"/>
  <c r="K19" i="32" s="1"/>
  <c r="O218" i="31"/>
  <c r="N218" i="31"/>
  <c r="J218" i="31"/>
  <c r="I218" i="31"/>
  <c r="G217" i="31"/>
  <c r="H217" i="31" s="1"/>
  <c r="G216" i="31"/>
  <c r="H216" i="31" s="1"/>
  <c r="G215" i="31"/>
  <c r="H215" i="31" s="1"/>
  <c r="G214" i="31"/>
  <c r="H214" i="31" s="1"/>
  <c r="G213" i="31"/>
  <c r="H213" i="31" s="1"/>
  <c r="G212" i="31"/>
  <c r="H212" i="31" s="1"/>
  <c r="O211" i="31"/>
  <c r="N211" i="31"/>
  <c r="J211" i="31"/>
  <c r="I211" i="31"/>
  <c r="G210" i="31"/>
  <c r="H210" i="31" s="1"/>
  <c r="G209" i="31"/>
  <c r="H209" i="31" s="1"/>
  <c r="P209" i="31" s="1"/>
  <c r="Q209" i="31" s="1"/>
  <c r="G208" i="31"/>
  <c r="H208" i="31" s="1"/>
  <c r="G207" i="31"/>
  <c r="H207" i="31" s="1"/>
  <c r="P207" i="31" s="1"/>
  <c r="Q207" i="31" s="1"/>
  <c r="O206" i="31"/>
  <c r="N206" i="31"/>
  <c r="J206" i="31"/>
  <c r="I206" i="31"/>
  <c r="P205" i="31"/>
  <c r="Q205" i="31" s="1"/>
  <c r="K205" i="31"/>
  <c r="L205" i="31" s="1"/>
  <c r="P203" i="31"/>
  <c r="Q203" i="31" s="1"/>
  <c r="K203" i="31"/>
  <c r="L203" i="31" s="1"/>
  <c r="G200" i="31"/>
  <c r="H200" i="31" s="1"/>
  <c r="G199" i="31"/>
  <c r="H199" i="31" s="1"/>
  <c r="P199" i="31" s="1"/>
  <c r="Q199" i="31" s="1"/>
  <c r="G198" i="31"/>
  <c r="H198" i="31" s="1"/>
  <c r="G197" i="31"/>
  <c r="H197" i="31" s="1"/>
  <c r="P197" i="31" s="1"/>
  <c r="Q197" i="31" s="1"/>
  <c r="O196" i="31"/>
  <c r="N196" i="31"/>
  <c r="N201" i="31" s="1"/>
  <c r="J196" i="31"/>
  <c r="J201" i="31" s="1"/>
  <c r="I196" i="31"/>
  <c r="I201" i="31" s="1"/>
  <c r="P195" i="31"/>
  <c r="Q195" i="31" s="1"/>
  <c r="K195" i="31"/>
  <c r="L195" i="31" s="1"/>
  <c r="G193" i="31"/>
  <c r="H193" i="31" s="1"/>
  <c r="G192" i="31"/>
  <c r="H192" i="31" s="1"/>
  <c r="P192" i="31" s="1"/>
  <c r="Q192" i="31" s="1"/>
  <c r="G191" i="31"/>
  <c r="H191" i="31" s="1"/>
  <c r="O190" i="31"/>
  <c r="N190" i="31"/>
  <c r="J190" i="31"/>
  <c r="I190" i="31"/>
  <c r="G189" i="31"/>
  <c r="H189" i="31" s="1"/>
  <c r="P189" i="31" s="1"/>
  <c r="Q189" i="31" s="1"/>
  <c r="G188" i="31"/>
  <c r="O187" i="31"/>
  <c r="N187" i="31"/>
  <c r="J187" i="31"/>
  <c r="I187" i="31"/>
  <c r="G186" i="31"/>
  <c r="G185" i="31"/>
  <c r="H185" i="31" s="1"/>
  <c r="O184" i="31"/>
  <c r="N184" i="31"/>
  <c r="J184" i="31"/>
  <c r="I184" i="31"/>
  <c r="P183" i="31"/>
  <c r="Q183" i="31" s="1"/>
  <c r="K183" i="31"/>
  <c r="L183" i="31" s="1"/>
  <c r="G181" i="31"/>
  <c r="H181" i="31" s="1"/>
  <c r="P181" i="31" s="1"/>
  <c r="Q181" i="31" s="1"/>
  <c r="G180" i="31"/>
  <c r="H180" i="31" s="1"/>
  <c r="G179" i="31"/>
  <c r="H179" i="31" s="1"/>
  <c r="P179" i="31" s="1"/>
  <c r="Q179" i="31" s="1"/>
  <c r="G178" i="31"/>
  <c r="H178" i="31" s="1"/>
  <c r="K178" i="31" s="1"/>
  <c r="L178" i="31" s="1"/>
  <c r="G177" i="31"/>
  <c r="H177" i="31" s="1"/>
  <c r="P177" i="31" s="1"/>
  <c r="Q177" i="31" s="1"/>
  <c r="G176" i="31"/>
  <c r="O175" i="31"/>
  <c r="N175" i="31"/>
  <c r="N182" i="31" s="1"/>
  <c r="J175" i="31"/>
  <c r="J182" i="31" s="1"/>
  <c r="I175" i="31"/>
  <c r="I182" i="31" s="1"/>
  <c r="P174" i="31"/>
  <c r="Q174" i="31" s="1"/>
  <c r="K174" i="31"/>
  <c r="L174" i="31" s="1"/>
  <c r="O173" i="31"/>
  <c r="P173" i="31" s="1"/>
  <c r="N173" i="31"/>
  <c r="J173" i="31"/>
  <c r="I173" i="31"/>
  <c r="G172" i="31"/>
  <c r="H172" i="31" s="1"/>
  <c r="K172" i="31" s="1"/>
  <c r="L172" i="31" s="1"/>
  <c r="G171" i="31"/>
  <c r="H171" i="31" s="1"/>
  <c r="G170" i="31"/>
  <c r="H170" i="31" s="1"/>
  <c r="G169" i="31"/>
  <c r="H169" i="31" s="1"/>
  <c r="K169" i="31" s="1"/>
  <c r="L169" i="31" s="1"/>
  <c r="G167" i="31"/>
  <c r="H167" i="31" s="1"/>
  <c r="G166" i="31"/>
  <c r="H166" i="31" s="1"/>
  <c r="G165" i="31"/>
  <c r="H165" i="31" s="1"/>
  <c r="P163" i="31"/>
  <c r="Q163" i="31" s="1"/>
  <c r="G161" i="31"/>
  <c r="H161" i="31" s="1"/>
  <c r="G160" i="31"/>
  <c r="H160" i="31" s="1"/>
  <c r="G159" i="31"/>
  <c r="H159" i="31" s="1"/>
  <c r="G158" i="31"/>
  <c r="H158" i="31" s="1"/>
  <c r="G157" i="31"/>
  <c r="G156" i="31"/>
  <c r="G155" i="31"/>
  <c r="G154" i="31"/>
  <c r="O153" i="31"/>
  <c r="N153" i="31"/>
  <c r="J153" i="31"/>
  <c r="I153" i="31"/>
  <c r="G152" i="31"/>
  <c r="H152" i="31" s="1"/>
  <c r="K152" i="31" s="1"/>
  <c r="G151" i="31"/>
  <c r="G150" i="31"/>
  <c r="G149" i="31"/>
  <c r="G148" i="31"/>
  <c r="G147" i="31"/>
  <c r="G146" i="31"/>
  <c r="H146" i="31" s="1"/>
  <c r="K146" i="31" s="1"/>
  <c r="L146" i="31" s="1"/>
  <c r="G145" i="31"/>
  <c r="H145" i="31" s="1"/>
  <c r="O144" i="31"/>
  <c r="N144" i="31"/>
  <c r="J144" i="31"/>
  <c r="I144" i="31"/>
  <c r="G143" i="31"/>
  <c r="H143" i="31" s="1"/>
  <c r="K143" i="31" s="1"/>
  <c r="G142" i="31"/>
  <c r="H142" i="31" s="1"/>
  <c r="G141" i="31"/>
  <c r="H141" i="31" s="1"/>
  <c r="G140" i="31"/>
  <c r="G139" i="31"/>
  <c r="G138" i="31"/>
  <c r="G137" i="31"/>
  <c r="G136" i="31"/>
  <c r="H136" i="31" s="1"/>
  <c r="K136" i="31" s="1"/>
  <c r="L136" i="31" s="1"/>
  <c r="O135" i="31"/>
  <c r="N135" i="31"/>
  <c r="J135" i="31"/>
  <c r="I135" i="31"/>
  <c r="G134" i="31"/>
  <c r="H134" i="31" s="1"/>
  <c r="G133" i="31"/>
  <c r="G132" i="31"/>
  <c r="G131" i="31"/>
  <c r="G130" i="31"/>
  <c r="G129" i="31"/>
  <c r="H129" i="31" s="1"/>
  <c r="G128" i="31"/>
  <c r="G127" i="31"/>
  <c r="O126" i="31"/>
  <c r="N126" i="31"/>
  <c r="J126" i="31"/>
  <c r="I126" i="31"/>
  <c r="G125" i="31"/>
  <c r="G124" i="31"/>
  <c r="G123" i="31"/>
  <c r="H123" i="31" s="1"/>
  <c r="G122" i="31"/>
  <c r="H122" i="31" s="1"/>
  <c r="G121" i="31"/>
  <c r="H121" i="31" s="1"/>
  <c r="G120" i="31"/>
  <c r="H120" i="31" s="1"/>
  <c r="G119" i="31"/>
  <c r="G118" i="31"/>
  <c r="O117" i="31"/>
  <c r="N117" i="31"/>
  <c r="J117" i="31"/>
  <c r="I117" i="31"/>
  <c r="G116" i="31"/>
  <c r="G115" i="31"/>
  <c r="G114" i="31"/>
  <c r="G113" i="31"/>
  <c r="H113" i="31" s="1"/>
  <c r="G112" i="31"/>
  <c r="G111" i="31"/>
  <c r="H111" i="31" s="1"/>
  <c r="G110" i="31"/>
  <c r="G109" i="31"/>
  <c r="O108" i="31"/>
  <c r="N108" i="31"/>
  <c r="J108" i="31"/>
  <c r="I108" i="31"/>
  <c r="G107" i="31"/>
  <c r="G106" i="31"/>
  <c r="H106" i="31" s="1"/>
  <c r="G105" i="31"/>
  <c r="G104" i="31"/>
  <c r="G103" i="31"/>
  <c r="G102" i="31"/>
  <c r="G101" i="31"/>
  <c r="G100" i="31"/>
  <c r="H100" i="31" s="1"/>
  <c r="O99" i="31"/>
  <c r="N99" i="31"/>
  <c r="J99" i="31"/>
  <c r="I99" i="31"/>
  <c r="G98" i="31"/>
  <c r="H98" i="31" s="1"/>
  <c r="G97" i="31"/>
  <c r="G96" i="31"/>
  <c r="G95" i="31"/>
  <c r="G94" i="31"/>
  <c r="G93" i="31"/>
  <c r="G92" i="31"/>
  <c r="H92" i="31" s="1"/>
  <c r="G91" i="31"/>
  <c r="O90" i="31"/>
  <c r="N90" i="31"/>
  <c r="J90" i="31"/>
  <c r="I90" i="31"/>
  <c r="G89" i="31"/>
  <c r="G88" i="31"/>
  <c r="G87" i="31"/>
  <c r="G86" i="31"/>
  <c r="H86" i="31" s="1"/>
  <c r="G85" i="31"/>
  <c r="G84" i="31"/>
  <c r="G83" i="31"/>
  <c r="G82" i="31"/>
  <c r="O81" i="31"/>
  <c r="N81" i="31"/>
  <c r="J81" i="31"/>
  <c r="I81" i="31"/>
  <c r="G80" i="31"/>
  <c r="H80" i="31" s="1"/>
  <c r="K80" i="31" s="1"/>
  <c r="G79" i="31"/>
  <c r="G78" i="31"/>
  <c r="G77" i="31"/>
  <c r="G76" i="31"/>
  <c r="G75" i="31"/>
  <c r="G74" i="31"/>
  <c r="G73" i="31"/>
  <c r="O72" i="31"/>
  <c r="N72" i="31"/>
  <c r="J72" i="31"/>
  <c r="I72" i="31"/>
  <c r="G71" i="31"/>
  <c r="G70" i="31"/>
  <c r="G69" i="31"/>
  <c r="G68" i="31"/>
  <c r="H68" i="31" s="1"/>
  <c r="G67" i="31"/>
  <c r="G66" i="31"/>
  <c r="G65" i="31"/>
  <c r="G64" i="31"/>
  <c r="O63" i="31"/>
  <c r="N63" i="31"/>
  <c r="J63" i="31"/>
  <c r="I63" i="31"/>
  <c r="G62" i="31"/>
  <c r="H62" i="31" s="1"/>
  <c r="K62" i="31" s="1"/>
  <c r="G61" i="31"/>
  <c r="G60" i="31"/>
  <c r="G59" i="31"/>
  <c r="G58" i="31"/>
  <c r="G57" i="31"/>
  <c r="G56" i="31"/>
  <c r="H56" i="31" s="1"/>
  <c r="G55" i="31"/>
  <c r="O54" i="31"/>
  <c r="N54" i="31"/>
  <c r="J54" i="31"/>
  <c r="I54" i="31"/>
  <c r="G53" i="31"/>
  <c r="G52" i="31"/>
  <c r="G51" i="31"/>
  <c r="G50" i="31"/>
  <c r="H50" i="31" s="1"/>
  <c r="G49" i="31"/>
  <c r="G48" i="31"/>
  <c r="G47" i="31"/>
  <c r="G46" i="31"/>
  <c r="O45" i="31"/>
  <c r="N45" i="31"/>
  <c r="J45" i="31"/>
  <c r="I45" i="31"/>
  <c r="G44" i="31"/>
  <c r="H44" i="31" s="1"/>
  <c r="G43" i="31"/>
  <c r="G42" i="31"/>
  <c r="G41" i="31"/>
  <c r="G40" i="31"/>
  <c r="G39" i="31"/>
  <c r="G38" i="31"/>
  <c r="H38" i="31" s="1"/>
  <c r="G37" i="31"/>
  <c r="H37" i="31" s="1"/>
  <c r="O36" i="31"/>
  <c r="N36" i="31"/>
  <c r="J36" i="31"/>
  <c r="I36" i="31"/>
  <c r="P35" i="31"/>
  <c r="Q35" i="31" s="1"/>
  <c r="K35" i="31"/>
  <c r="L35" i="31" s="1"/>
  <c r="G33" i="31"/>
  <c r="G32" i="31"/>
  <c r="G31" i="31"/>
  <c r="G30" i="31"/>
  <c r="G29" i="31"/>
  <c r="G28" i="31"/>
  <c r="H28" i="31" s="1"/>
  <c r="O27" i="31"/>
  <c r="N27" i="31"/>
  <c r="J27" i="31"/>
  <c r="I27" i="31"/>
  <c r="G26" i="31"/>
  <c r="G25" i="31"/>
  <c r="G24" i="31"/>
  <c r="G23" i="31"/>
  <c r="G22" i="31"/>
  <c r="G21" i="31"/>
  <c r="H21" i="31" s="1"/>
  <c r="K21" i="31" s="1"/>
  <c r="O20" i="31"/>
  <c r="N20" i="31"/>
  <c r="G19" i="31"/>
  <c r="O218" i="30"/>
  <c r="N218" i="30"/>
  <c r="J218" i="30"/>
  <c r="I218" i="30"/>
  <c r="G217" i="30"/>
  <c r="H217" i="30" s="1"/>
  <c r="G216" i="30"/>
  <c r="H216" i="30" s="1"/>
  <c r="P216" i="30" s="1"/>
  <c r="Q216" i="30" s="1"/>
  <c r="G215" i="30"/>
  <c r="H215" i="30" s="1"/>
  <c r="G214" i="30"/>
  <c r="H214" i="30" s="1"/>
  <c r="P214" i="30" s="1"/>
  <c r="Q214" i="30" s="1"/>
  <c r="G213" i="30"/>
  <c r="G212" i="30"/>
  <c r="H212" i="30" s="1"/>
  <c r="P212" i="30" s="1"/>
  <c r="Q212" i="30" s="1"/>
  <c r="O211" i="30"/>
  <c r="N211" i="30"/>
  <c r="J211" i="30"/>
  <c r="I211" i="30"/>
  <c r="G210" i="30"/>
  <c r="H210" i="30" s="1"/>
  <c r="G209" i="30"/>
  <c r="H209" i="30" s="1"/>
  <c r="P209" i="30" s="1"/>
  <c r="Q209" i="30" s="1"/>
  <c r="G208" i="30"/>
  <c r="H208" i="30" s="1"/>
  <c r="G207" i="30"/>
  <c r="H207" i="30" s="1"/>
  <c r="P207" i="30" s="1"/>
  <c r="Q207" i="30" s="1"/>
  <c r="O206" i="30"/>
  <c r="N206" i="30"/>
  <c r="J206" i="30"/>
  <c r="I206" i="30"/>
  <c r="P205" i="30"/>
  <c r="Q205" i="30" s="1"/>
  <c r="K205" i="30"/>
  <c r="L205" i="30" s="1"/>
  <c r="P203" i="30"/>
  <c r="Q203" i="30" s="1"/>
  <c r="K203" i="30"/>
  <c r="L203" i="30" s="1"/>
  <c r="G200" i="30"/>
  <c r="H200" i="30" s="1"/>
  <c r="G199" i="30"/>
  <c r="G198" i="30"/>
  <c r="H198" i="30" s="1"/>
  <c r="G197" i="30"/>
  <c r="H197" i="30" s="1"/>
  <c r="P197" i="30" s="1"/>
  <c r="Q197" i="30" s="1"/>
  <c r="O196" i="30"/>
  <c r="N196" i="30"/>
  <c r="N201" i="30" s="1"/>
  <c r="J196" i="30"/>
  <c r="J201" i="30" s="1"/>
  <c r="I196" i="30"/>
  <c r="I201" i="30" s="1"/>
  <c r="P195" i="30"/>
  <c r="Q195" i="30" s="1"/>
  <c r="K195" i="30"/>
  <c r="L195" i="30" s="1"/>
  <c r="G193" i="30"/>
  <c r="H193" i="30" s="1"/>
  <c r="K193" i="30" s="1"/>
  <c r="L193" i="30" s="1"/>
  <c r="G192" i="30"/>
  <c r="G191" i="30"/>
  <c r="H191" i="30" s="1"/>
  <c r="O190" i="30"/>
  <c r="N190" i="30"/>
  <c r="J190" i="30"/>
  <c r="I190" i="30"/>
  <c r="G189" i="30"/>
  <c r="H189" i="30" s="1"/>
  <c r="P189" i="30" s="1"/>
  <c r="Q189" i="30" s="1"/>
  <c r="G188" i="30"/>
  <c r="H188" i="30" s="1"/>
  <c r="O187" i="30"/>
  <c r="N187" i="30"/>
  <c r="J187" i="30"/>
  <c r="I187" i="30"/>
  <c r="G186" i="30"/>
  <c r="H186" i="30" s="1"/>
  <c r="G185" i="30"/>
  <c r="H185" i="30" s="1"/>
  <c r="O184" i="30"/>
  <c r="N184" i="30"/>
  <c r="J184" i="30"/>
  <c r="I184" i="30"/>
  <c r="P183" i="30"/>
  <c r="Q183" i="30" s="1"/>
  <c r="K183" i="30"/>
  <c r="L183" i="30" s="1"/>
  <c r="G181" i="30"/>
  <c r="H181" i="30" s="1"/>
  <c r="G180" i="30"/>
  <c r="H180" i="30" s="1"/>
  <c r="G179" i="30"/>
  <c r="H179" i="30" s="1"/>
  <c r="G178" i="30"/>
  <c r="H178" i="30" s="1"/>
  <c r="G177" i="30"/>
  <c r="H177" i="30" s="1"/>
  <c r="G176" i="30"/>
  <c r="H176" i="30" s="1"/>
  <c r="O175" i="30"/>
  <c r="O182" i="30" s="1"/>
  <c r="N175" i="30"/>
  <c r="N182" i="30" s="1"/>
  <c r="J175" i="30"/>
  <c r="J182" i="30" s="1"/>
  <c r="I175" i="30"/>
  <c r="I182" i="30" s="1"/>
  <c r="P174" i="30"/>
  <c r="Q174" i="30" s="1"/>
  <c r="K174" i="30"/>
  <c r="L174" i="30" s="1"/>
  <c r="O173" i="30"/>
  <c r="P173" i="30" s="1"/>
  <c r="N173" i="30"/>
  <c r="J173" i="30"/>
  <c r="I173" i="30"/>
  <c r="G172" i="30"/>
  <c r="H172" i="30" s="1"/>
  <c r="G171" i="30"/>
  <c r="H171" i="30" s="1"/>
  <c r="G170" i="30"/>
  <c r="H170" i="30" s="1"/>
  <c r="G169" i="30"/>
  <c r="G167" i="30"/>
  <c r="H167" i="30" s="1"/>
  <c r="G166" i="30"/>
  <c r="H166" i="30" s="1"/>
  <c r="G165" i="30"/>
  <c r="H165" i="30" s="1"/>
  <c r="P163" i="30"/>
  <c r="Q163" i="30" s="1"/>
  <c r="G161" i="30"/>
  <c r="H161" i="30" s="1"/>
  <c r="G160" i="30"/>
  <c r="H160" i="30" s="1"/>
  <c r="G159" i="30"/>
  <c r="G158" i="30"/>
  <c r="H158" i="30" s="1"/>
  <c r="G157" i="30"/>
  <c r="G156" i="30"/>
  <c r="G155" i="30"/>
  <c r="G154" i="30"/>
  <c r="O153" i="30"/>
  <c r="N153" i="30"/>
  <c r="J153" i="30"/>
  <c r="I153" i="30"/>
  <c r="G152" i="30"/>
  <c r="H152" i="30" s="1"/>
  <c r="G151" i="30"/>
  <c r="G150" i="30"/>
  <c r="G149" i="30"/>
  <c r="G148" i="30"/>
  <c r="G147" i="30"/>
  <c r="G146" i="30"/>
  <c r="H146" i="30" s="1"/>
  <c r="G145" i="30"/>
  <c r="H145" i="30" s="1"/>
  <c r="K145" i="30" s="1"/>
  <c r="L145" i="30" s="1"/>
  <c r="O144" i="30"/>
  <c r="N144" i="30"/>
  <c r="J144" i="30"/>
  <c r="I144" i="30"/>
  <c r="G143" i="30"/>
  <c r="H143" i="30" s="1"/>
  <c r="G142" i="30"/>
  <c r="H142" i="30" s="1"/>
  <c r="K142" i="30" s="1"/>
  <c r="G141" i="30"/>
  <c r="H141" i="30" s="1"/>
  <c r="K141" i="30" s="1"/>
  <c r="G140" i="30"/>
  <c r="G139" i="30"/>
  <c r="G138" i="30"/>
  <c r="G137" i="30"/>
  <c r="G136" i="30"/>
  <c r="H136" i="30" s="1"/>
  <c r="P136" i="30" s="1"/>
  <c r="Q136" i="30" s="1"/>
  <c r="O135" i="30"/>
  <c r="N135" i="30"/>
  <c r="J135" i="30"/>
  <c r="I135" i="30"/>
  <c r="G134" i="30"/>
  <c r="H134" i="30" s="1"/>
  <c r="P134" i="30" s="1"/>
  <c r="G133" i="30"/>
  <c r="G132" i="30"/>
  <c r="G131" i="30"/>
  <c r="G130" i="30"/>
  <c r="G129" i="30"/>
  <c r="H129" i="30" s="1"/>
  <c r="K129" i="30" s="1"/>
  <c r="L129" i="30" s="1"/>
  <c r="G128" i="30"/>
  <c r="G127" i="30"/>
  <c r="O126" i="30"/>
  <c r="N126" i="30"/>
  <c r="J126" i="30"/>
  <c r="I126" i="30"/>
  <c r="G125" i="30"/>
  <c r="G124" i="30"/>
  <c r="G123" i="30"/>
  <c r="H123" i="30" s="1"/>
  <c r="G122" i="30"/>
  <c r="H122" i="30" s="1"/>
  <c r="P122" i="30" s="1"/>
  <c r="Q122" i="30" s="1"/>
  <c r="G121" i="30"/>
  <c r="H121" i="30" s="1"/>
  <c r="K121" i="30" s="1"/>
  <c r="L121" i="30" s="1"/>
  <c r="G120" i="30"/>
  <c r="H120" i="30" s="1"/>
  <c r="P120" i="30" s="1"/>
  <c r="Q120" i="30" s="1"/>
  <c r="G119" i="30"/>
  <c r="G118" i="30"/>
  <c r="O117" i="30"/>
  <c r="N117" i="30"/>
  <c r="J117" i="30"/>
  <c r="I117" i="30"/>
  <c r="G116" i="30"/>
  <c r="G115" i="30"/>
  <c r="G114" i="30"/>
  <c r="G113" i="30"/>
  <c r="H113" i="30" s="1"/>
  <c r="K113" i="30" s="1"/>
  <c r="L113" i="30" s="1"/>
  <c r="G112" i="30"/>
  <c r="H112" i="30" s="1"/>
  <c r="G111" i="30"/>
  <c r="H111" i="30" s="1"/>
  <c r="K111" i="30" s="1"/>
  <c r="L111" i="30" s="1"/>
  <c r="G110" i="30"/>
  <c r="G109" i="30"/>
  <c r="O108" i="30"/>
  <c r="N108" i="30"/>
  <c r="J108" i="30"/>
  <c r="I108" i="30"/>
  <c r="G107" i="30"/>
  <c r="G106" i="30"/>
  <c r="H106" i="30" s="1"/>
  <c r="K106" i="30" s="1"/>
  <c r="G105" i="30"/>
  <c r="G104" i="30"/>
  <c r="G103" i="30"/>
  <c r="G102" i="30"/>
  <c r="G101" i="30"/>
  <c r="H101" i="30" s="1"/>
  <c r="G100" i="30"/>
  <c r="H100" i="30" s="1"/>
  <c r="P100" i="30" s="1"/>
  <c r="Q100" i="30" s="1"/>
  <c r="O99" i="30"/>
  <c r="N99" i="30"/>
  <c r="J99" i="30"/>
  <c r="I99" i="30"/>
  <c r="G98" i="30"/>
  <c r="H98" i="30" s="1"/>
  <c r="K98" i="30" s="1"/>
  <c r="G97" i="30"/>
  <c r="G96" i="30"/>
  <c r="G95" i="30"/>
  <c r="G94" i="30"/>
  <c r="G93" i="30"/>
  <c r="G92" i="30"/>
  <c r="H92" i="30" s="1"/>
  <c r="G91" i="30"/>
  <c r="O90" i="30"/>
  <c r="N90" i="30"/>
  <c r="J90" i="30"/>
  <c r="I90" i="30"/>
  <c r="G89" i="30"/>
  <c r="G88" i="30"/>
  <c r="G87" i="30"/>
  <c r="G86" i="30"/>
  <c r="H86" i="30" s="1"/>
  <c r="P86" i="30" s="1"/>
  <c r="Q86" i="30" s="1"/>
  <c r="G85" i="30"/>
  <c r="G84" i="30"/>
  <c r="G83" i="30"/>
  <c r="G82" i="30"/>
  <c r="O81" i="30"/>
  <c r="N81" i="30"/>
  <c r="J81" i="30"/>
  <c r="I81" i="30"/>
  <c r="G80" i="30"/>
  <c r="H80" i="30" s="1"/>
  <c r="P80" i="30" s="1"/>
  <c r="G79" i="30"/>
  <c r="G78" i="30"/>
  <c r="G77" i="30"/>
  <c r="G76" i="30"/>
  <c r="G75" i="30"/>
  <c r="G74" i="30"/>
  <c r="G73" i="30"/>
  <c r="O72" i="30"/>
  <c r="N72" i="30"/>
  <c r="J72" i="30"/>
  <c r="I72" i="30"/>
  <c r="G71" i="30"/>
  <c r="G70" i="30"/>
  <c r="G69" i="30"/>
  <c r="G68" i="30"/>
  <c r="H68" i="30" s="1"/>
  <c r="P68" i="30" s="1"/>
  <c r="Q68" i="30" s="1"/>
  <c r="G67" i="30"/>
  <c r="G66" i="30"/>
  <c r="G65" i="30"/>
  <c r="G64" i="30"/>
  <c r="O63" i="30"/>
  <c r="N63" i="30"/>
  <c r="J63" i="30"/>
  <c r="I63" i="30"/>
  <c r="G62" i="30"/>
  <c r="H62" i="30" s="1"/>
  <c r="K62" i="30" s="1"/>
  <c r="G61" i="30"/>
  <c r="G60" i="30"/>
  <c r="G59" i="30"/>
  <c r="G58" i="30"/>
  <c r="G57" i="30"/>
  <c r="G56" i="30"/>
  <c r="H56" i="30" s="1"/>
  <c r="P56" i="30" s="1"/>
  <c r="Q56" i="30" s="1"/>
  <c r="G55" i="30"/>
  <c r="O54" i="30"/>
  <c r="N54" i="30"/>
  <c r="J54" i="30"/>
  <c r="I54" i="30"/>
  <c r="G53" i="30"/>
  <c r="G52" i="30"/>
  <c r="G51" i="30"/>
  <c r="G50" i="30"/>
  <c r="H50" i="30" s="1"/>
  <c r="G49" i="30"/>
  <c r="G48" i="30"/>
  <c r="G47" i="30"/>
  <c r="G46" i="30"/>
  <c r="O45" i="30"/>
  <c r="N45" i="30"/>
  <c r="J45" i="30"/>
  <c r="I45" i="30"/>
  <c r="G44" i="30"/>
  <c r="H44" i="30" s="1"/>
  <c r="K44" i="30" s="1"/>
  <c r="G43" i="30"/>
  <c r="G42" i="30"/>
  <c r="G41" i="30"/>
  <c r="G40" i="30"/>
  <c r="G39" i="30"/>
  <c r="G38" i="30"/>
  <c r="H38" i="30" s="1"/>
  <c r="P38" i="30" s="1"/>
  <c r="Q38" i="30" s="1"/>
  <c r="G37" i="30"/>
  <c r="H37" i="30" s="1"/>
  <c r="O36" i="30"/>
  <c r="N36" i="30"/>
  <c r="J36" i="30"/>
  <c r="I36" i="30"/>
  <c r="P35" i="30"/>
  <c r="Q35" i="30" s="1"/>
  <c r="K35" i="30"/>
  <c r="L35" i="30" s="1"/>
  <c r="G33" i="30"/>
  <c r="G32" i="30"/>
  <c r="G31" i="30"/>
  <c r="G30" i="30"/>
  <c r="G29" i="30"/>
  <c r="G28" i="30"/>
  <c r="H28" i="30" s="1"/>
  <c r="O27" i="30"/>
  <c r="N27" i="30"/>
  <c r="J27" i="30"/>
  <c r="I27" i="30"/>
  <c r="G26" i="30"/>
  <c r="G25" i="30"/>
  <c r="G24" i="30"/>
  <c r="G23" i="30"/>
  <c r="G22" i="30"/>
  <c r="G21" i="30"/>
  <c r="H21" i="30" s="1"/>
  <c r="P21" i="30" s="1"/>
  <c r="O20" i="30"/>
  <c r="N20" i="30"/>
  <c r="G19" i="30"/>
  <c r="O218" i="29"/>
  <c r="N218" i="29"/>
  <c r="J218" i="29"/>
  <c r="I218" i="29"/>
  <c r="G217" i="29"/>
  <c r="H217" i="29" s="1"/>
  <c r="G216" i="29"/>
  <c r="H216" i="29" s="1"/>
  <c r="P216" i="29" s="1"/>
  <c r="Q216" i="29" s="1"/>
  <c r="G215" i="29"/>
  <c r="H215" i="29" s="1"/>
  <c r="K215" i="29" s="1"/>
  <c r="L215" i="29" s="1"/>
  <c r="G214" i="29"/>
  <c r="H214" i="29" s="1"/>
  <c r="P214" i="29" s="1"/>
  <c r="Q214" i="29" s="1"/>
  <c r="G213" i="29"/>
  <c r="G212" i="29"/>
  <c r="H212" i="29" s="1"/>
  <c r="P212" i="29" s="1"/>
  <c r="Q212" i="29" s="1"/>
  <c r="O211" i="29"/>
  <c r="N211" i="29"/>
  <c r="J211" i="29"/>
  <c r="I211" i="29"/>
  <c r="G210" i="29"/>
  <c r="H210" i="29" s="1"/>
  <c r="K210" i="29" s="1"/>
  <c r="L210" i="29" s="1"/>
  <c r="G209" i="29"/>
  <c r="H209" i="29" s="1"/>
  <c r="P209" i="29" s="1"/>
  <c r="Q209" i="29" s="1"/>
  <c r="G208" i="29"/>
  <c r="H208" i="29" s="1"/>
  <c r="P208" i="29" s="1"/>
  <c r="Q208" i="29" s="1"/>
  <c r="G207" i="29"/>
  <c r="H207" i="29" s="1"/>
  <c r="P207" i="29" s="1"/>
  <c r="Q207" i="29" s="1"/>
  <c r="O206" i="29"/>
  <c r="N206" i="29"/>
  <c r="J206" i="29"/>
  <c r="I206" i="29"/>
  <c r="P205" i="29"/>
  <c r="Q205" i="29" s="1"/>
  <c r="K205" i="29"/>
  <c r="L205" i="29" s="1"/>
  <c r="P203" i="29"/>
  <c r="Q203" i="29" s="1"/>
  <c r="K203" i="29"/>
  <c r="L203" i="29" s="1"/>
  <c r="G200" i="29"/>
  <c r="G199" i="29"/>
  <c r="H199" i="29" s="1"/>
  <c r="P199" i="29" s="1"/>
  <c r="Q199" i="29" s="1"/>
  <c r="G198" i="29"/>
  <c r="H198" i="29" s="1"/>
  <c r="P198" i="29" s="1"/>
  <c r="Q198" i="29" s="1"/>
  <c r="G197" i="29"/>
  <c r="H197" i="29" s="1"/>
  <c r="P197" i="29" s="1"/>
  <c r="Q197" i="29" s="1"/>
  <c r="O196" i="29"/>
  <c r="N196" i="29"/>
  <c r="N201" i="29" s="1"/>
  <c r="J196" i="29"/>
  <c r="I196" i="29"/>
  <c r="I201" i="29" s="1"/>
  <c r="P195" i="29"/>
  <c r="Q195" i="29" s="1"/>
  <c r="K195" i="29"/>
  <c r="L195" i="29" s="1"/>
  <c r="G193" i="29"/>
  <c r="H193" i="29" s="1"/>
  <c r="K193" i="29" s="1"/>
  <c r="L193" i="29" s="1"/>
  <c r="G192" i="29"/>
  <c r="H192" i="29" s="1"/>
  <c r="P192" i="29" s="1"/>
  <c r="Q192" i="29" s="1"/>
  <c r="G191" i="29"/>
  <c r="H191" i="29" s="1"/>
  <c r="O190" i="29"/>
  <c r="N190" i="29"/>
  <c r="J190" i="29"/>
  <c r="I190" i="29"/>
  <c r="G189" i="29"/>
  <c r="H189" i="29" s="1"/>
  <c r="P189" i="29" s="1"/>
  <c r="Q189" i="29" s="1"/>
  <c r="G188" i="29"/>
  <c r="H188" i="29" s="1"/>
  <c r="O187" i="29"/>
  <c r="N187" i="29"/>
  <c r="J187" i="29"/>
  <c r="I187" i="29"/>
  <c r="G186" i="29"/>
  <c r="H186" i="29" s="1"/>
  <c r="P186" i="29" s="1"/>
  <c r="Q186" i="29" s="1"/>
  <c r="G185" i="29"/>
  <c r="H185" i="29" s="1"/>
  <c r="K185" i="29" s="1"/>
  <c r="L185" i="29" s="1"/>
  <c r="O184" i="29"/>
  <c r="N184" i="29"/>
  <c r="J184" i="29"/>
  <c r="I184" i="29"/>
  <c r="P183" i="29"/>
  <c r="Q183" i="29" s="1"/>
  <c r="K183" i="29"/>
  <c r="L183" i="29" s="1"/>
  <c r="G181" i="29"/>
  <c r="H181" i="29" s="1"/>
  <c r="P181" i="29" s="1"/>
  <c r="Q181" i="29" s="1"/>
  <c r="G180" i="29"/>
  <c r="H180" i="29" s="1"/>
  <c r="K180" i="29" s="1"/>
  <c r="L180" i="29" s="1"/>
  <c r="G179" i="29"/>
  <c r="H179" i="29" s="1"/>
  <c r="P179" i="29" s="1"/>
  <c r="Q179" i="29" s="1"/>
  <c r="G178" i="29"/>
  <c r="H178" i="29" s="1"/>
  <c r="G177" i="29"/>
  <c r="H177" i="29" s="1"/>
  <c r="P177" i="29" s="1"/>
  <c r="Q177" i="29" s="1"/>
  <c r="G176" i="29"/>
  <c r="H176" i="29" s="1"/>
  <c r="K176" i="29" s="1"/>
  <c r="L176" i="29" s="1"/>
  <c r="O175" i="29"/>
  <c r="O182" i="29" s="1"/>
  <c r="N175" i="29"/>
  <c r="N182" i="29" s="1"/>
  <c r="J175" i="29"/>
  <c r="I175" i="29"/>
  <c r="I182" i="29" s="1"/>
  <c r="P174" i="29"/>
  <c r="Q174" i="29" s="1"/>
  <c r="K174" i="29"/>
  <c r="L174" i="29" s="1"/>
  <c r="O173" i="29"/>
  <c r="P173" i="29" s="1"/>
  <c r="N173" i="29"/>
  <c r="J173" i="29"/>
  <c r="I173" i="29"/>
  <c r="G172" i="29"/>
  <c r="H172" i="29" s="1"/>
  <c r="P172" i="29" s="1"/>
  <c r="Q172" i="29" s="1"/>
  <c r="G171" i="29"/>
  <c r="H171" i="29" s="1"/>
  <c r="K171" i="29" s="1"/>
  <c r="L171" i="29" s="1"/>
  <c r="G170" i="29"/>
  <c r="H170" i="29" s="1"/>
  <c r="P170" i="29" s="1"/>
  <c r="Q170" i="29" s="1"/>
  <c r="G169" i="29"/>
  <c r="G167" i="29"/>
  <c r="H167" i="29" s="1"/>
  <c r="K167" i="29" s="1"/>
  <c r="L167" i="29" s="1"/>
  <c r="G166" i="29"/>
  <c r="H166" i="29" s="1"/>
  <c r="P166" i="29" s="1"/>
  <c r="Q166" i="29" s="1"/>
  <c r="G165" i="29"/>
  <c r="P163" i="29"/>
  <c r="Q163" i="29" s="1"/>
  <c r="G161" i="29"/>
  <c r="H161" i="29" s="1"/>
  <c r="G160" i="29"/>
  <c r="H160" i="29" s="1"/>
  <c r="K160" i="29" s="1"/>
  <c r="G159" i="29"/>
  <c r="H159" i="29" s="1"/>
  <c r="K159" i="29" s="1"/>
  <c r="G158" i="29"/>
  <c r="H158" i="29" s="1"/>
  <c r="G157" i="29"/>
  <c r="G156" i="29"/>
  <c r="G155" i="29"/>
  <c r="G154" i="29"/>
  <c r="O153" i="29"/>
  <c r="N153" i="29"/>
  <c r="J153" i="29"/>
  <c r="I153" i="29"/>
  <c r="G152" i="29"/>
  <c r="H152" i="29" s="1"/>
  <c r="G151" i="29"/>
  <c r="G150" i="29"/>
  <c r="G149" i="29"/>
  <c r="G148" i="29"/>
  <c r="G147" i="29"/>
  <c r="G146" i="29"/>
  <c r="H146" i="29" s="1"/>
  <c r="K146" i="29" s="1"/>
  <c r="L146" i="29" s="1"/>
  <c r="G145" i="29"/>
  <c r="H145" i="29" s="1"/>
  <c r="O144" i="29"/>
  <c r="N144" i="29"/>
  <c r="J144" i="29"/>
  <c r="I144" i="29"/>
  <c r="G143" i="29"/>
  <c r="H143" i="29" s="1"/>
  <c r="G142" i="29"/>
  <c r="H142" i="29" s="1"/>
  <c r="G141" i="29"/>
  <c r="H141" i="29" s="1"/>
  <c r="K141" i="29" s="1"/>
  <c r="G140" i="29"/>
  <c r="G139" i="29"/>
  <c r="G138" i="29"/>
  <c r="G137" i="29"/>
  <c r="G136" i="29"/>
  <c r="H136" i="29" s="1"/>
  <c r="O135" i="29"/>
  <c r="N135" i="29"/>
  <c r="J135" i="29"/>
  <c r="I135" i="29"/>
  <c r="G134" i="29"/>
  <c r="H134" i="29" s="1"/>
  <c r="G133" i="29"/>
  <c r="G132" i="29"/>
  <c r="G131" i="29"/>
  <c r="G130" i="29"/>
  <c r="G129" i="29"/>
  <c r="H129" i="29" s="1"/>
  <c r="G128" i="29"/>
  <c r="G127" i="29"/>
  <c r="O126" i="29"/>
  <c r="N126" i="29"/>
  <c r="J126" i="29"/>
  <c r="I126" i="29"/>
  <c r="G125" i="29"/>
  <c r="G124" i="29"/>
  <c r="G123" i="29"/>
  <c r="H123" i="29" s="1"/>
  <c r="G122" i="29"/>
  <c r="H122" i="29" s="1"/>
  <c r="K122" i="29" s="1"/>
  <c r="L122" i="29" s="1"/>
  <c r="G121" i="29"/>
  <c r="H121" i="29" s="1"/>
  <c r="G120" i="29"/>
  <c r="H120" i="29" s="1"/>
  <c r="G119" i="29"/>
  <c r="G118" i="29"/>
  <c r="O117" i="29"/>
  <c r="N117" i="29"/>
  <c r="J117" i="29"/>
  <c r="I117" i="29"/>
  <c r="G116" i="29"/>
  <c r="G115" i="29"/>
  <c r="G114" i="29"/>
  <c r="G113" i="29"/>
  <c r="H113" i="29" s="1"/>
  <c r="G112" i="29"/>
  <c r="H112" i="29" s="1"/>
  <c r="K112" i="29" s="1"/>
  <c r="L112" i="29" s="1"/>
  <c r="G111" i="29"/>
  <c r="H111" i="29" s="1"/>
  <c r="G110" i="29"/>
  <c r="G109" i="29"/>
  <c r="O108" i="29"/>
  <c r="N108" i="29"/>
  <c r="J108" i="29"/>
  <c r="I108" i="29"/>
  <c r="G107" i="29"/>
  <c r="G106" i="29"/>
  <c r="H106" i="29" s="1"/>
  <c r="G105" i="29"/>
  <c r="G104" i="29"/>
  <c r="G103" i="29"/>
  <c r="G102" i="29"/>
  <c r="G101" i="29"/>
  <c r="H101" i="29" s="1"/>
  <c r="G100" i="29"/>
  <c r="H100" i="29" s="1"/>
  <c r="K100" i="29" s="1"/>
  <c r="L100" i="29" s="1"/>
  <c r="O99" i="29"/>
  <c r="N99" i="29"/>
  <c r="J99" i="29"/>
  <c r="I99" i="29"/>
  <c r="G98" i="29"/>
  <c r="H98" i="29" s="1"/>
  <c r="G97" i="29"/>
  <c r="G96" i="29"/>
  <c r="G95" i="29"/>
  <c r="G94" i="29"/>
  <c r="G93" i="29"/>
  <c r="G92" i="29"/>
  <c r="G91" i="29"/>
  <c r="O90" i="29"/>
  <c r="N90" i="29"/>
  <c r="J90" i="29"/>
  <c r="I90" i="29"/>
  <c r="G89" i="29"/>
  <c r="G88" i="29"/>
  <c r="G87" i="29"/>
  <c r="G86" i="29"/>
  <c r="H86" i="29" s="1"/>
  <c r="G85" i="29"/>
  <c r="G84" i="29"/>
  <c r="G83" i="29"/>
  <c r="G82" i="29"/>
  <c r="O81" i="29"/>
  <c r="N81" i="29"/>
  <c r="J81" i="29"/>
  <c r="I81" i="29"/>
  <c r="G80" i="29"/>
  <c r="H80" i="29" s="1"/>
  <c r="K80" i="29" s="1"/>
  <c r="G79" i="29"/>
  <c r="G78" i="29"/>
  <c r="G77" i="29"/>
  <c r="G76" i="29"/>
  <c r="G75" i="29"/>
  <c r="G74" i="29"/>
  <c r="H74" i="29" s="1"/>
  <c r="K74" i="29" s="1"/>
  <c r="L74" i="29" s="1"/>
  <c r="G73" i="29"/>
  <c r="O72" i="29"/>
  <c r="N72" i="29"/>
  <c r="J72" i="29"/>
  <c r="I72" i="29"/>
  <c r="G71" i="29"/>
  <c r="G70" i="29"/>
  <c r="G69" i="29"/>
  <c r="G68" i="29"/>
  <c r="H68" i="29" s="1"/>
  <c r="K68" i="29" s="1"/>
  <c r="L68" i="29" s="1"/>
  <c r="G67" i="29"/>
  <c r="G66" i="29"/>
  <c r="G65" i="29"/>
  <c r="G64" i="29"/>
  <c r="O63" i="29"/>
  <c r="N63" i="29"/>
  <c r="J63" i="29"/>
  <c r="I63" i="29"/>
  <c r="G62" i="29"/>
  <c r="H62" i="29" s="1"/>
  <c r="K62" i="29" s="1"/>
  <c r="G61" i="29"/>
  <c r="G60" i="29"/>
  <c r="G59" i="29"/>
  <c r="G58" i="29"/>
  <c r="G57" i="29"/>
  <c r="G56" i="29"/>
  <c r="H56" i="29" s="1"/>
  <c r="G55" i="29"/>
  <c r="O54" i="29"/>
  <c r="N54" i="29"/>
  <c r="J54" i="29"/>
  <c r="I54" i="29"/>
  <c r="G53" i="29"/>
  <c r="G52" i="29"/>
  <c r="G51" i="29"/>
  <c r="G50" i="29"/>
  <c r="H50" i="29" s="1"/>
  <c r="G49" i="29"/>
  <c r="G48" i="29"/>
  <c r="G47" i="29"/>
  <c r="G46" i="29"/>
  <c r="O45" i="29"/>
  <c r="N45" i="29"/>
  <c r="J45" i="29"/>
  <c r="I45" i="29"/>
  <c r="G44" i="29"/>
  <c r="H44" i="29" s="1"/>
  <c r="K44" i="29" s="1"/>
  <c r="G43" i="29"/>
  <c r="G42" i="29"/>
  <c r="G41" i="29"/>
  <c r="G40" i="29"/>
  <c r="G39" i="29"/>
  <c r="G38" i="29"/>
  <c r="H38" i="29" s="1"/>
  <c r="G37" i="29"/>
  <c r="H37" i="29" s="1"/>
  <c r="O36" i="29"/>
  <c r="N36" i="29"/>
  <c r="J36" i="29"/>
  <c r="I36" i="29"/>
  <c r="P35" i="29"/>
  <c r="Q35" i="29" s="1"/>
  <c r="K35" i="29"/>
  <c r="L35" i="29" s="1"/>
  <c r="G33" i="29"/>
  <c r="G32" i="29"/>
  <c r="G31" i="29"/>
  <c r="G30" i="29"/>
  <c r="G29" i="29"/>
  <c r="G28" i="29"/>
  <c r="H28" i="29" s="1"/>
  <c r="K28" i="29" s="1"/>
  <c r="L28" i="29" s="1"/>
  <c r="O27" i="29"/>
  <c r="N27" i="29"/>
  <c r="J27" i="29"/>
  <c r="I27" i="29"/>
  <c r="G26" i="29"/>
  <c r="G25" i="29"/>
  <c r="G24" i="29"/>
  <c r="G23" i="29"/>
  <c r="G22" i="29"/>
  <c r="G21" i="29"/>
  <c r="H21" i="29" s="1"/>
  <c r="O20" i="29"/>
  <c r="N20" i="29"/>
  <c r="G19" i="29"/>
  <c r="H19" i="29" s="1"/>
  <c r="P19" i="29" s="1"/>
  <c r="O34" i="30" l="1"/>
  <c r="J34" i="31"/>
  <c r="J34" i="32"/>
  <c r="I194" i="32"/>
  <c r="N34" i="32"/>
  <c r="I34" i="30"/>
  <c r="Z8" i="34"/>
  <c r="J182" i="29"/>
  <c r="H250" i="32"/>
  <c r="H250" i="29"/>
  <c r="H250" i="31"/>
  <c r="H250" i="30"/>
  <c r="H283" i="31"/>
  <c r="N3" i="31" s="1"/>
  <c r="H283" i="32"/>
  <c r="N3" i="32" s="1"/>
  <c r="H283" i="30"/>
  <c r="N4" i="30" s="1"/>
  <c r="H283" i="29"/>
  <c r="N4" i="29" s="1"/>
  <c r="K161" i="31"/>
  <c r="H22" i="29"/>
  <c r="K22" i="29" s="1"/>
  <c r="L22" i="29" s="1"/>
  <c r="H42" i="31"/>
  <c r="H85" i="32"/>
  <c r="H61" i="29"/>
  <c r="H110" i="29"/>
  <c r="H124" i="29"/>
  <c r="P124" i="29" s="1"/>
  <c r="H39" i="30"/>
  <c r="K39" i="30" s="1"/>
  <c r="L39" i="30" s="1"/>
  <c r="H82" i="30"/>
  <c r="H104" i="31"/>
  <c r="P104" i="31" s="1"/>
  <c r="Q104" i="31" s="1"/>
  <c r="H58" i="29"/>
  <c r="H94" i="30"/>
  <c r="H110" i="30"/>
  <c r="H33" i="31"/>
  <c r="H116" i="31"/>
  <c r="K116" i="31" s="1"/>
  <c r="H149" i="31"/>
  <c r="P149" i="31" s="1"/>
  <c r="Q149" i="31" s="1"/>
  <c r="H73" i="32"/>
  <c r="H61" i="30"/>
  <c r="P61" i="30" s="1"/>
  <c r="H40" i="31"/>
  <c r="H82" i="31"/>
  <c r="H69" i="32"/>
  <c r="H109" i="32"/>
  <c r="H77" i="29"/>
  <c r="K77" i="29" s="1"/>
  <c r="L77" i="29" s="1"/>
  <c r="H84" i="29"/>
  <c r="P84" i="29" s="1"/>
  <c r="Q84" i="29" s="1"/>
  <c r="H85" i="30"/>
  <c r="P85" i="30" s="1"/>
  <c r="Q85" i="30" s="1"/>
  <c r="H97" i="30"/>
  <c r="H156" i="30"/>
  <c r="H71" i="31"/>
  <c r="H114" i="31"/>
  <c r="P114" i="31" s="1"/>
  <c r="H43" i="32"/>
  <c r="P43" i="32" s="1"/>
  <c r="H23" i="29"/>
  <c r="K23" i="29" s="1"/>
  <c r="L23" i="29" s="1"/>
  <c r="H30" i="29"/>
  <c r="H52" i="29"/>
  <c r="P52" i="29" s="1"/>
  <c r="H59" i="29"/>
  <c r="H66" i="29"/>
  <c r="H87" i="29"/>
  <c r="H94" i="29"/>
  <c r="H148" i="29"/>
  <c r="K148" i="29" s="1"/>
  <c r="L148" i="29" s="1"/>
  <c r="H26" i="30"/>
  <c r="H33" i="30"/>
  <c r="H52" i="30"/>
  <c r="K52" i="30" s="1"/>
  <c r="H59" i="30"/>
  <c r="H73" i="30"/>
  <c r="H88" i="30"/>
  <c r="P88" i="30" s="1"/>
  <c r="H95" i="30"/>
  <c r="H104" i="30"/>
  <c r="H116" i="30"/>
  <c r="K116" i="30" s="1"/>
  <c r="H130" i="30"/>
  <c r="H137" i="30"/>
  <c r="H43" i="31"/>
  <c r="K43" i="31" s="1"/>
  <c r="H73" i="31"/>
  <c r="H88" i="31"/>
  <c r="P88" i="31" s="1"/>
  <c r="H95" i="31"/>
  <c r="P95" i="31" s="1"/>
  <c r="Q95" i="31" s="1"/>
  <c r="H102" i="31"/>
  <c r="H109" i="31"/>
  <c r="P109" i="31" s="1"/>
  <c r="Q109" i="31" s="1"/>
  <c r="H124" i="31"/>
  <c r="H131" i="31"/>
  <c r="H150" i="31"/>
  <c r="H157" i="31"/>
  <c r="P157" i="31" s="1"/>
  <c r="Q157" i="31" s="1"/>
  <c r="H24" i="32"/>
  <c r="P24" i="32" s="1"/>
  <c r="Q24" i="32" s="1"/>
  <c r="H31" i="32"/>
  <c r="P31" i="32" s="1"/>
  <c r="Q31" i="32" s="1"/>
  <c r="H53" i="32"/>
  <c r="K53" i="32" s="1"/>
  <c r="H60" i="32"/>
  <c r="P60" i="32" s="1"/>
  <c r="H67" i="32"/>
  <c r="H79" i="32"/>
  <c r="H93" i="32"/>
  <c r="H115" i="32"/>
  <c r="H148" i="32"/>
  <c r="P148" i="32" s="1"/>
  <c r="Q148" i="32" s="1"/>
  <c r="H65" i="29"/>
  <c r="H79" i="29"/>
  <c r="H128" i="29"/>
  <c r="H140" i="29"/>
  <c r="H65" i="30"/>
  <c r="H103" i="30"/>
  <c r="K103" i="30" s="1"/>
  <c r="L103" i="30" s="1"/>
  <c r="H151" i="30"/>
  <c r="H87" i="31"/>
  <c r="K87" i="31" s="1"/>
  <c r="H66" i="32"/>
  <c r="H133" i="32"/>
  <c r="H89" i="29"/>
  <c r="H115" i="29"/>
  <c r="H97" i="31"/>
  <c r="K97" i="31" s="1"/>
  <c r="H88" i="32"/>
  <c r="H157" i="32"/>
  <c r="P157" i="32" s="1"/>
  <c r="Q157" i="32" s="1"/>
  <c r="H49" i="29"/>
  <c r="H78" i="30"/>
  <c r="H149" i="30"/>
  <c r="H31" i="31"/>
  <c r="H140" i="31"/>
  <c r="P140" i="31" s="1"/>
  <c r="Q140" i="31" s="1"/>
  <c r="H26" i="29"/>
  <c r="K26" i="29" s="1"/>
  <c r="L26" i="29" s="1"/>
  <c r="H33" i="29"/>
  <c r="K33" i="29" s="1"/>
  <c r="L33" i="29" s="1"/>
  <c r="H40" i="29"/>
  <c r="K40" i="29" s="1"/>
  <c r="L40" i="29" s="1"/>
  <c r="H47" i="29"/>
  <c r="H71" i="29"/>
  <c r="H75" i="29"/>
  <c r="H82" i="29"/>
  <c r="H97" i="29"/>
  <c r="K97" i="29" s="1"/>
  <c r="H104" i="29"/>
  <c r="P104" i="29" s="1"/>
  <c r="Q104" i="29" s="1"/>
  <c r="H116" i="29"/>
  <c r="K116" i="29" s="1"/>
  <c r="H125" i="29"/>
  <c r="H132" i="29"/>
  <c r="H155" i="29"/>
  <c r="H40" i="30"/>
  <c r="H69" i="30"/>
  <c r="H76" i="30"/>
  <c r="K76" i="30" s="1"/>
  <c r="L76" i="30" s="1"/>
  <c r="H107" i="30"/>
  <c r="P107" i="30" s="1"/>
  <c r="H118" i="30"/>
  <c r="K118" i="30" s="1"/>
  <c r="L118" i="30" s="1"/>
  <c r="H133" i="30"/>
  <c r="H140" i="30"/>
  <c r="H147" i="30"/>
  <c r="H154" i="30"/>
  <c r="H25" i="31"/>
  <c r="H53" i="31"/>
  <c r="K53" i="31" s="1"/>
  <c r="H57" i="31"/>
  <c r="K57" i="31" s="1"/>
  <c r="L57" i="31" s="1"/>
  <c r="H64" i="31"/>
  <c r="H69" i="31"/>
  <c r="H76" i="31"/>
  <c r="H83" i="31"/>
  <c r="P83" i="31" s="1"/>
  <c r="Q83" i="31" s="1"/>
  <c r="H105" i="31"/>
  <c r="H119" i="31"/>
  <c r="P119" i="31" s="1"/>
  <c r="Q119" i="31" s="1"/>
  <c r="H41" i="32"/>
  <c r="K41" i="32" s="1"/>
  <c r="L41" i="32" s="1"/>
  <c r="H48" i="32"/>
  <c r="H55" i="32"/>
  <c r="H70" i="32"/>
  <c r="K70" i="32" s="1"/>
  <c r="H77" i="32"/>
  <c r="P77" i="32" s="1"/>
  <c r="Q77" i="32" s="1"/>
  <c r="H89" i="32"/>
  <c r="K89" i="32" s="1"/>
  <c r="H96" i="32"/>
  <c r="H103" i="32"/>
  <c r="P103" i="32" s="1"/>
  <c r="Q103" i="32" s="1"/>
  <c r="H110" i="32"/>
  <c r="H151" i="32"/>
  <c r="H93" i="29"/>
  <c r="H32" i="30"/>
  <c r="H51" i="30"/>
  <c r="P51" i="30" s="1"/>
  <c r="H115" i="30"/>
  <c r="P115" i="30" s="1"/>
  <c r="H94" i="31"/>
  <c r="H156" i="31"/>
  <c r="P156" i="31" s="1"/>
  <c r="Q156" i="31" s="1"/>
  <c r="H23" i="32"/>
  <c r="H30" i="32"/>
  <c r="H107" i="32"/>
  <c r="H147" i="32"/>
  <c r="H103" i="29"/>
  <c r="P103" i="29" s="1"/>
  <c r="Q103" i="29" s="1"/>
  <c r="H46" i="30"/>
  <c r="P46" i="30" s="1"/>
  <c r="Q46" i="30" s="1"/>
  <c r="H75" i="30"/>
  <c r="H132" i="30"/>
  <c r="K132" i="30" s="1"/>
  <c r="H24" i="31"/>
  <c r="H75" i="31"/>
  <c r="H95" i="32"/>
  <c r="H128" i="32"/>
  <c r="H138" i="29"/>
  <c r="K138" i="29" s="1"/>
  <c r="L138" i="29" s="1"/>
  <c r="H23" i="30"/>
  <c r="P23" i="30" s="1"/>
  <c r="Q23" i="30" s="1"/>
  <c r="H71" i="30"/>
  <c r="H127" i="30"/>
  <c r="P127" i="30" s="1"/>
  <c r="Q127" i="30" s="1"/>
  <c r="H78" i="31"/>
  <c r="H64" i="32"/>
  <c r="H83" i="32"/>
  <c r="H43" i="29"/>
  <c r="P43" i="29" s="1"/>
  <c r="H57" i="29"/>
  <c r="K57" i="29" s="1"/>
  <c r="L57" i="29" s="1"/>
  <c r="H64" i="29"/>
  <c r="P64" i="29" s="1"/>
  <c r="Q64" i="29" s="1"/>
  <c r="H73" i="29"/>
  <c r="P73" i="29" s="1"/>
  <c r="Q73" i="29" s="1"/>
  <c r="H78" i="29"/>
  <c r="H85" i="29"/>
  <c r="K85" i="29" s="1"/>
  <c r="L85" i="29" s="1"/>
  <c r="H107" i="29"/>
  <c r="H127" i="29"/>
  <c r="P127" i="29" s="1"/>
  <c r="Q127" i="29" s="1"/>
  <c r="H139" i="29"/>
  <c r="P139" i="29" s="1"/>
  <c r="Q139" i="29" s="1"/>
  <c r="H151" i="29"/>
  <c r="K151" i="29" s="1"/>
  <c r="N219" i="29"/>
  <c r="H24" i="30"/>
  <c r="H31" i="30"/>
  <c r="H43" i="30"/>
  <c r="H57" i="30"/>
  <c r="K57" i="30" s="1"/>
  <c r="L57" i="30" s="1"/>
  <c r="H64" i="30"/>
  <c r="H79" i="30"/>
  <c r="K79" i="30" s="1"/>
  <c r="H93" i="30"/>
  <c r="H102" i="30"/>
  <c r="H109" i="30"/>
  <c r="H114" i="30"/>
  <c r="H150" i="30"/>
  <c r="H157" i="30"/>
  <c r="K157" i="30" s="1"/>
  <c r="L157" i="30" s="1"/>
  <c r="H32" i="31"/>
  <c r="K32" i="31" s="1"/>
  <c r="L32" i="31" s="1"/>
  <c r="H41" i="31"/>
  <c r="K41" i="31" s="1"/>
  <c r="L41" i="31" s="1"/>
  <c r="H48" i="31"/>
  <c r="H55" i="31"/>
  <c r="H60" i="31"/>
  <c r="K60" i="31" s="1"/>
  <c r="H67" i="31"/>
  <c r="K67" i="31" s="1"/>
  <c r="L67" i="31" s="1"/>
  <c r="H79" i="31"/>
  <c r="H93" i="31"/>
  <c r="P93" i="31" s="1"/>
  <c r="Q93" i="31" s="1"/>
  <c r="H115" i="31"/>
  <c r="K115" i="31" s="1"/>
  <c r="H148" i="31"/>
  <c r="H22" i="32"/>
  <c r="H51" i="32"/>
  <c r="H58" i="32"/>
  <c r="H65" i="32"/>
  <c r="H84" i="32"/>
  <c r="K84" i="32" s="1"/>
  <c r="L84" i="32" s="1"/>
  <c r="H125" i="32"/>
  <c r="K125" i="32" s="1"/>
  <c r="H132" i="32"/>
  <c r="K132" i="32" s="1"/>
  <c r="H139" i="32"/>
  <c r="K139" i="32" s="1"/>
  <c r="L139" i="32" s="1"/>
  <c r="H87" i="30"/>
  <c r="H49" i="31"/>
  <c r="H61" i="31"/>
  <c r="H130" i="31"/>
  <c r="H59" i="32"/>
  <c r="H78" i="32"/>
  <c r="K78" i="32" s="1"/>
  <c r="H114" i="32"/>
  <c r="K114" i="32" s="1"/>
  <c r="H154" i="32"/>
  <c r="K154" i="32" s="1"/>
  <c r="L154" i="32" s="1"/>
  <c r="H25" i="29"/>
  <c r="H46" i="29"/>
  <c r="K46" i="29" s="1"/>
  <c r="L46" i="29" s="1"/>
  <c r="H70" i="29"/>
  <c r="H96" i="29"/>
  <c r="H52" i="31"/>
  <c r="H137" i="31"/>
  <c r="K137" i="31" s="1"/>
  <c r="L137" i="31" s="1"/>
  <c r="H26" i="32"/>
  <c r="P26" i="32" s="1"/>
  <c r="Q26" i="32" s="1"/>
  <c r="H40" i="32"/>
  <c r="P40" i="32" s="1"/>
  <c r="Q40" i="32" s="1"/>
  <c r="H102" i="32"/>
  <c r="H150" i="32"/>
  <c r="H42" i="29"/>
  <c r="H119" i="29"/>
  <c r="H30" i="30"/>
  <c r="H47" i="31"/>
  <c r="K47" i="31" s="1"/>
  <c r="L47" i="31" s="1"/>
  <c r="H59" i="31"/>
  <c r="K59" i="31" s="1"/>
  <c r="L59" i="31" s="1"/>
  <c r="H147" i="31"/>
  <c r="H154" i="31"/>
  <c r="H57" i="32"/>
  <c r="H105" i="32"/>
  <c r="H124" i="32"/>
  <c r="P124" i="32" s="1"/>
  <c r="I34" i="29"/>
  <c r="H24" i="29"/>
  <c r="K24" i="29" s="1"/>
  <c r="L24" i="29" s="1"/>
  <c r="H31" i="29"/>
  <c r="H53" i="29"/>
  <c r="P53" i="29" s="1"/>
  <c r="H60" i="29"/>
  <c r="H67" i="29"/>
  <c r="H69" i="29"/>
  <c r="H88" i="29"/>
  <c r="H95" i="29"/>
  <c r="H102" i="29"/>
  <c r="K102" i="29" s="1"/>
  <c r="L102" i="29" s="1"/>
  <c r="H109" i="29"/>
  <c r="K109" i="29" s="1"/>
  <c r="L109" i="29" s="1"/>
  <c r="H114" i="29"/>
  <c r="K114" i="29" s="1"/>
  <c r="H130" i="29"/>
  <c r="H137" i="29"/>
  <c r="H149" i="29"/>
  <c r="H53" i="30"/>
  <c r="K53" i="30" s="1"/>
  <c r="H60" i="30"/>
  <c r="H67" i="30"/>
  <c r="P67" i="30" s="1"/>
  <c r="Q67" i="30" s="1"/>
  <c r="H89" i="30"/>
  <c r="P89" i="30" s="1"/>
  <c r="H105" i="30"/>
  <c r="H124" i="30"/>
  <c r="H131" i="30"/>
  <c r="H138" i="30"/>
  <c r="H23" i="31"/>
  <c r="K23" i="31" s="1"/>
  <c r="L23" i="31" s="1"/>
  <c r="H39" i="31"/>
  <c r="K39" i="31" s="1"/>
  <c r="L39" i="31" s="1"/>
  <c r="H51" i="31"/>
  <c r="K51" i="31" s="1"/>
  <c r="H89" i="31"/>
  <c r="H96" i="31"/>
  <c r="H103" i="31"/>
  <c r="H110" i="31"/>
  <c r="H125" i="31"/>
  <c r="P125" i="31" s="1"/>
  <c r="H132" i="31"/>
  <c r="H151" i="31"/>
  <c r="P151" i="31" s="1"/>
  <c r="N219" i="31"/>
  <c r="H25" i="32"/>
  <c r="H32" i="32"/>
  <c r="H39" i="32"/>
  <c r="H46" i="32"/>
  <c r="P46" i="32" s="1"/>
  <c r="Q46" i="32" s="1"/>
  <c r="H61" i="32"/>
  <c r="P61" i="32" s="1"/>
  <c r="H75" i="32"/>
  <c r="P75" i="32" s="1"/>
  <c r="Q75" i="32" s="1"/>
  <c r="H87" i="32"/>
  <c r="H94" i="32"/>
  <c r="K94" i="32" s="1"/>
  <c r="L94" i="32" s="1"/>
  <c r="H116" i="32"/>
  <c r="H127" i="32"/>
  <c r="H149" i="32"/>
  <c r="H156" i="32"/>
  <c r="H29" i="29"/>
  <c r="K29" i="29" s="1"/>
  <c r="L29" i="29" s="1"/>
  <c r="H51" i="29"/>
  <c r="H147" i="29"/>
  <c r="K147" i="29" s="1"/>
  <c r="L147" i="29" s="1"/>
  <c r="H25" i="30"/>
  <c r="H58" i="30"/>
  <c r="H52" i="32"/>
  <c r="H140" i="32"/>
  <c r="H32" i="29"/>
  <c r="P32" i="29" s="1"/>
  <c r="Q32" i="29" s="1"/>
  <c r="H39" i="29"/>
  <c r="P39" i="29" s="1"/>
  <c r="Q39" i="29" s="1"/>
  <c r="H131" i="29"/>
  <c r="H125" i="30"/>
  <c r="H118" i="31"/>
  <c r="H133" i="31"/>
  <c r="H33" i="32"/>
  <c r="H76" i="32"/>
  <c r="P76" i="32" s="1"/>
  <c r="Q76" i="32" s="1"/>
  <c r="H91" i="29"/>
  <c r="P91" i="29" s="1"/>
  <c r="Q91" i="29" s="1"/>
  <c r="H150" i="29"/>
  <c r="P150" i="29" s="1"/>
  <c r="H157" i="29"/>
  <c r="H42" i="30"/>
  <c r="H49" i="30"/>
  <c r="H85" i="31"/>
  <c r="H107" i="31"/>
  <c r="H131" i="32"/>
  <c r="K131" i="32" s="1"/>
  <c r="L131" i="32" s="1"/>
  <c r="H138" i="32"/>
  <c r="K138" i="32" s="1"/>
  <c r="L138" i="32" s="1"/>
  <c r="H41" i="29"/>
  <c r="H48" i="29"/>
  <c r="K48" i="29" s="1"/>
  <c r="L48" i="29" s="1"/>
  <c r="H55" i="29"/>
  <c r="H76" i="29"/>
  <c r="H83" i="29"/>
  <c r="H105" i="29"/>
  <c r="H118" i="29"/>
  <c r="K118" i="29" s="1"/>
  <c r="L118" i="29" s="1"/>
  <c r="H133" i="29"/>
  <c r="K133" i="29" s="1"/>
  <c r="H156" i="29"/>
  <c r="K156" i="29" s="1"/>
  <c r="L156" i="29" s="1"/>
  <c r="H41" i="30"/>
  <c r="H48" i="30"/>
  <c r="H55" i="30"/>
  <c r="H70" i="30"/>
  <c r="H77" i="30"/>
  <c r="H84" i="30"/>
  <c r="K84" i="30" s="1"/>
  <c r="L84" i="30" s="1"/>
  <c r="H91" i="30"/>
  <c r="K91" i="30" s="1"/>
  <c r="L91" i="30" s="1"/>
  <c r="H96" i="30"/>
  <c r="P96" i="30" s="1"/>
  <c r="H119" i="30"/>
  <c r="P119" i="30" s="1"/>
  <c r="Q119" i="30" s="1"/>
  <c r="H148" i="30"/>
  <c r="K148" i="30" s="1"/>
  <c r="L148" i="30" s="1"/>
  <c r="H155" i="30"/>
  <c r="H26" i="31"/>
  <c r="H30" i="31"/>
  <c r="K30" i="31" s="1"/>
  <c r="L30" i="31" s="1"/>
  <c r="H46" i="31"/>
  <c r="P46" i="31" s="1"/>
  <c r="Q46" i="31" s="1"/>
  <c r="H58" i="31"/>
  <c r="P58" i="31" s="1"/>
  <c r="Q58" i="31" s="1"/>
  <c r="H65" i="31"/>
  <c r="H70" i="31"/>
  <c r="H77" i="31"/>
  <c r="H84" i="31"/>
  <c r="K84" i="31" s="1"/>
  <c r="L84" i="31" s="1"/>
  <c r="H91" i="31"/>
  <c r="H127" i="31"/>
  <c r="P127" i="31" s="1"/>
  <c r="Q127" i="31" s="1"/>
  <c r="H139" i="31"/>
  <c r="K139" i="31" s="1"/>
  <c r="L139" i="31" s="1"/>
  <c r="H42" i="32"/>
  <c r="H49" i="32"/>
  <c r="H71" i="32"/>
  <c r="H82" i="32"/>
  <c r="H97" i="32"/>
  <c r="K97" i="32" s="1"/>
  <c r="H104" i="32"/>
  <c r="K104" i="32" s="1"/>
  <c r="L104" i="32" s="1"/>
  <c r="H118" i="32"/>
  <c r="H130" i="32"/>
  <c r="H137" i="32"/>
  <c r="P137" i="32" s="1"/>
  <c r="Q137" i="32" s="1"/>
  <c r="O194" i="29"/>
  <c r="P194" i="29" s="1"/>
  <c r="J34" i="30"/>
  <c r="G187" i="29"/>
  <c r="G196" i="32"/>
  <c r="G201" i="32" s="1"/>
  <c r="G184" i="29"/>
  <c r="G184" i="30"/>
  <c r="I194" i="29"/>
  <c r="N219" i="32"/>
  <c r="G99" i="30"/>
  <c r="G90" i="31"/>
  <c r="N194" i="32"/>
  <c r="G164" i="29"/>
  <c r="O194" i="32"/>
  <c r="I219" i="29"/>
  <c r="O34" i="31"/>
  <c r="G190" i="31"/>
  <c r="G90" i="30"/>
  <c r="G81" i="31"/>
  <c r="G99" i="31"/>
  <c r="N194" i="29"/>
  <c r="G54" i="32"/>
  <c r="G196" i="31"/>
  <c r="G201" i="31" s="1"/>
  <c r="G90" i="29"/>
  <c r="G168" i="29"/>
  <c r="I194" i="31"/>
  <c r="H169" i="29"/>
  <c r="H168" i="29" s="1"/>
  <c r="G164" i="31"/>
  <c r="J219" i="31"/>
  <c r="P106" i="30"/>
  <c r="N34" i="31"/>
  <c r="I194" i="30"/>
  <c r="N194" i="30"/>
  <c r="G211" i="31"/>
  <c r="H56" i="32"/>
  <c r="K56" i="32" s="1"/>
  <c r="L56" i="32" s="1"/>
  <c r="K146" i="32"/>
  <c r="L146" i="32" s="1"/>
  <c r="K38" i="30"/>
  <c r="L38" i="30" s="1"/>
  <c r="G206" i="29"/>
  <c r="P210" i="29"/>
  <c r="Q210" i="29" s="1"/>
  <c r="G190" i="30"/>
  <c r="N219" i="30"/>
  <c r="H168" i="31"/>
  <c r="K168" i="31" s="1"/>
  <c r="L168" i="31" s="1"/>
  <c r="G126" i="29"/>
  <c r="H165" i="29"/>
  <c r="P165" i="29" s="1"/>
  <c r="Q165" i="29" s="1"/>
  <c r="G20" i="30"/>
  <c r="G187" i="30"/>
  <c r="G206" i="32"/>
  <c r="G45" i="31"/>
  <c r="H101" i="31"/>
  <c r="K101" i="31" s="1"/>
  <c r="L101" i="31" s="1"/>
  <c r="N194" i="31"/>
  <c r="I34" i="32"/>
  <c r="K120" i="32"/>
  <c r="L120" i="32" s="1"/>
  <c r="G72" i="29"/>
  <c r="P152" i="31"/>
  <c r="P98" i="30"/>
  <c r="I162" i="31"/>
  <c r="K37" i="29"/>
  <c r="L37" i="29" s="1"/>
  <c r="P37" i="29"/>
  <c r="Q37" i="29" s="1"/>
  <c r="H92" i="29"/>
  <c r="K92" i="29" s="1"/>
  <c r="L92" i="29" s="1"/>
  <c r="I162" i="29"/>
  <c r="P44" i="29"/>
  <c r="G108" i="29"/>
  <c r="G144" i="29"/>
  <c r="K188" i="29"/>
  <c r="L188" i="29" s="1"/>
  <c r="H187" i="29"/>
  <c r="K187" i="29" s="1"/>
  <c r="L187" i="29" s="1"/>
  <c r="P188" i="29"/>
  <c r="Q188" i="29" s="1"/>
  <c r="H139" i="30"/>
  <c r="K139" i="30" s="1"/>
  <c r="L139" i="30" s="1"/>
  <c r="G135" i="30"/>
  <c r="K98" i="29"/>
  <c r="P98" i="29"/>
  <c r="K160" i="31"/>
  <c r="P160" i="31"/>
  <c r="J162" i="29"/>
  <c r="K120" i="29"/>
  <c r="L120" i="29" s="1"/>
  <c r="P120" i="29"/>
  <c r="Q120" i="29" s="1"/>
  <c r="K142" i="29"/>
  <c r="P142" i="29"/>
  <c r="G27" i="30"/>
  <c r="H29" i="30"/>
  <c r="K158" i="31"/>
  <c r="L158" i="31" s="1"/>
  <c r="P158" i="31"/>
  <c r="Q158" i="31" s="1"/>
  <c r="G72" i="30"/>
  <c r="H74" i="30"/>
  <c r="K74" i="30" s="1"/>
  <c r="L74" i="30" s="1"/>
  <c r="O34" i="29"/>
  <c r="K111" i="31"/>
  <c r="L111" i="31" s="1"/>
  <c r="P111" i="31"/>
  <c r="Q111" i="31" s="1"/>
  <c r="K129" i="31"/>
  <c r="L129" i="31" s="1"/>
  <c r="P129" i="31"/>
  <c r="Q129" i="31" s="1"/>
  <c r="H66" i="31"/>
  <c r="K66" i="31" s="1"/>
  <c r="L66" i="31" s="1"/>
  <c r="G63" i="31"/>
  <c r="G27" i="29"/>
  <c r="G45" i="29"/>
  <c r="G54" i="29"/>
  <c r="P80" i="29"/>
  <c r="P122" i="29"/>
  <c r="Q122" i="29" s="1"/>
  <c r="K136" i="29"/>
  <c r="L136" i="29" s="1"/>
  <c r="K143" i="29"/>
  <c r="P143" i="29"/>
  <c r="K191" i="29"/>
  <c r="L191" i="29" s="1"/>
  <c r="H190" i="29"/>
  <c r="K190" i="29" s="1"/>
  <c r="L190" i="29" s="1"/>
  <c r="P191" i="29"/>
  <c r="Q191" i="29" s="1"/>
  <c r="K217" i="29"/>
  <c r="L217" i="29" s="1"/>
  <c r="P217" i="29"/>
  <c r="Q217" i="29" s="1"/>
  <c r="P37" i="32"/>
  <c r="Q37" i="32" s="1"/>
  <c r="N34" i="29"/>
  <c r="G36" i="29"/>
  <c r="P100" i="29"/>
  <c r="Q100" i="29" s="1"/>
  <c r="H154" i="29"/>
  <c r="G153" i="29"/>
  <c r="P160" i="29"/>
  <c r="P44" i="30"/>
  <c r="G117" i="30"/>
  <c r="K158" i="29"/>
  <c r="L158" i="29" s="1"/>
  <c r="P158" i="29"/>
  <c r="Q158" i="29" s="1"/>
  <c r="P141" i="29"/>
  <c r="K145" i="29"/>
  <c r="L145" i="29" s="1"/>
  <c r="P145" i="29"/>
  <c r="Q145" i="29" s="1"/>
  <c r="K161" i="29"/>
  <c r="P161" i="29"/>
  <c r="P50" i="30"/>
  <c r="Q50" i="30" s="1"/>
  <c r="K50" i="30"/>
  <c r="L50" i="30" s="1"/>
  <c r="H66" i="30"/>
  <c r="G63" i="30"/>
  <c r="K143" i="30"/>
  <c r="P143" i="30"/>
  <c r="P98" i="32"/>
  <c r="K98" i="32"/>
  <c r="J194" i="29"/>
  <c r="G196" i="30"/>
  <c r="G201" i="30" s="1"/>
  <c r="H112" i="31"/>
  <c r="P112" i="31" s="1"/>
  <c r="Q112" i="31" s="1"/>
  <c r="G108" i="31"/>
  <c r="K141" i="31"/>
  <c r="P141" i="31"/>
  <c r="G168" i="31"/>
  <c r="G184" i="31"/>
  <c r="H186" i="31"/>
  <c r="P186" i="31" s="1"/>
  <c r="Q186" i="31" s="1"/>
  <c r="G190" i="29"/>
  <c r="K123" i="30"/>
  <c r="P123" i="30"/>
  <c r="G126" i="30"/>
  <c r="H128" i="30"/>
  <c r="H169" i="30"/>
  <c r="H168" i="30" s="1"/>
  <c r="G168" i="30"/>
  <c r="K134" i="31"/>
  <c r="P134" i="31"/>
  <c r="H188" i="31"/>
  <c r="K188" i="31" s="1"/>
  <c r="L188" i="31" s="1"/>
  <c r="G187" i="31"/>
  <c r="G81" i="30"/>
  <c r="G144" i="30"/>
  <c r="O194" i="30"/>
  <c r="G117" i="31"/>
  <c r="K121" i="31"/>
  <c r="L121" i="31" s="1"/>
  <c r="P121" i="31"/>
  <c r="Q121" i="31" s="1"/>
  <c r="K123" i="31"/>
  <c r="P123" i="31"/>
  <c r="K145" i="31"/>
  <c r="L145" i="31" s="1"/>
  <c r="P145" i="31"/>
  <c r="Q145" i="31" s="1"/>
  <c r="H155" i="31"/>
  <c r="K155" i="31" s="1"/>
  <c r="L155" i="31" s="1"/>
  <c r="G153" i="31"/>
  <c r="H212" i="32"/>
  <c r="P212" i="32" s="1"/>
  <c r="Q212" i="32" s="1"/>
  <c r="G211" i="32"/>
  <c r="G211" i="29"/>
  <c r="H83" i="30"/>
  <c r="O182" i="31"/>
  <c r="O194" i="31"/>
  <c r="P194" i="31" s="1"/>
  <c r="G196" i="29"/>
  <c r="G201" i="29" s="1"/>
  <c r="H213" i="29"/>
  <c r="P213" i="29" s="1"/>
  <c r="Q213" i="29" s="1"/>
  <c r="N34" i="30"/>
  <c r="I162" i="30"/>
  <c r="K56" i="30"/>
  <c r="L56" i="30" s="1"/>
  <c r="G108" i="30"/>
  <c r="P142" i="30"/>
  <c r="G135" i="31"/>
  <c r="H138" i="31"/>
  <c r="K159" i="31"/>
  <c r="P159" i="31"/>
  <c r="H176" i="31"/>
  <c r="K176" i="31" s="1"/>
  <c r="L176" i="31" s="1"/>
  <c r="G175" i="31"/>
  <c r="G182" i="31" s="1"/>
  <c r="G27" i="32"/>
  <c r="H29" i="32"/>
  <c r="K129" i="32"/>
  <c r="L129" i="32" s="1"/>
  <c r="P129" i="32"/>
  <c r="Q129" i="32" s="1"/>
  <c r="P141" i="30"/>
  <c r="G211" i="30"/>
  <c r="N162" i="31"/>
  <c r="G126" i="31"/>
  <c r="P100" i="32"/>
  <c r="Q100" i="32" s="1"/>
  <c r="K100" i="32"/>
  <c r="L100" i="32" s="1"/>
  <c r="H192" i="30"/>
  <c r="P192" i="30" s="1"/>
  <c r="Q192" i="30" s="1"/>
  <c r="H128" i="31"/>
  <c r="G144" i="31"/>
  <c r="P161" i="31"/>
  <c r="J194" i="30"/>
  <c r="G206" i="30"/>
  <c r="J194" i="31"/>
  <c r="P122" i="32"/>
  <c r="Q122" i="32" s="1"/>
  <c r="K122" i="32"/>
  <c r="L122" i="32" s="1"/>
  <c r="I219" i="30"/>
  <c r="O219" i="30"/>
  <c r="I34" i="31"/>
  <c r="G45" i="32"/>
  <c r="H47" i="32"/>
  <c r="K74" i="32"/>
  <c r="L74" i="32" s="1"/>
  <c r="K80" i="32"/>
  <c r="G99" i="32"/>
  <c r="K112" i="32"/>
  <c r="L112" i="32" s="1"/>
  <c r="P113" i="32"/>
  <c r="Q113" i="32" s="1"/>
  <c r="G36" i="32"/>
  <c r="G144" i="32"/>
  <c r="I219" i="32"/>
  <c r="G108" i="32"/>
  <c r="O34" i="32"/>
  <c r="G90" i="32"/>
  <c r="G206" i="31"/>
  <c r="G72" i="32"/>
  <c r="K92" i="32"/>
  <c r="L92" i="32" s="1"/>
  <c r="K134" i="32"/>
  <c r="I219" i="31"/>
  <c r="K68" i="32"/>
  <c r="L68" i="32" s="1"/>
  <c r="J219" i="32"/>
  <c r="H200" i="29"/>
  <c r="K200" i="29" s="1"/>
  <c r="L200" i="29" s="1"/>
  <c r="G175" i="29"/>
  <c r="G182" i="29" s="1"/>
  <c r="P176" i="29"/>
  <c r="Q176" i="29" s="1"/>
  <c r="H199" i="30"/>
  <c r="P199" i="30" s="1"/>
  <c r="Q199" i="30" s="1"/>
  <c r="G175" i="30"/>
  <c r="G182" i="30" s="1"/>
  <c r="G164" i="30"/>
  <c r="K21" i="30"/>
  <c r="L21" i="30" s="1"/>
  <c r="K166" i="31"/>
  <c r="L166" i="31" s="1"/>
  <c r="P166" i="31"/>
  <c r="Q166" i="31" s="1"/>
  <c r="K178" i="32"/>
  <c r="L178" i="32" s="1"/>
  <c r="G20" i="32"/>
  <c r="P21" i="32"/>
  <c r="Q21" i="32" s="1"/>
  <c r="P160" i="32"/>
  <c r="K160" i="32"/>
  <c r="P106" i="32"/>
  <c r="K106" i="32"/>
  <c r="K121" i="32"/>
  <c r="L121" i="32" s="1"/>
  <c r="P121" i="32"/>
  <c r="Q121" i="32" s="1"/>
  <c r="L19" i="32"/>
  <c r="P141" i="32"/>
  <c r="K141" i="32"/>
  <c r="P123" i="32"/>
  <c r="K123" i="32"/>
  <c r="P143" i="32"/>
  <c r="K143" i="32"/>
  <c r="P159" i="32"/>
  <c r="K159" i="32"/>
  <c r="K111" i="32"/>
  <c r="L111" i="32" s="1"/>
  <c r="P111" i="32"/>
  <c r="Q111" i="32" s="1"/>
  <c r="Q28" i="32"/>
  <c r="N162" i="32"/>
  <c r="G63" i="32"/>
  <c r="G81" i="32"/>
  <c r="H91" i="32"/>
  <c r="H145" i="32"/>
  <c r="P171" i="32"/>
  <c r="Q171" i="32" s="1"/>
  <c r="K171" i="32"/>
  <c r="L171" i="32" s="1"/>
  <c r="P197" i="32"/>
  <c r="Q197" i="32" s="1"/>
  <c r="H196" i="32"/>
  <c r="K197" i="32"/>
  <c r="L197" i="32" s="1"/>
  <c r="I162" i="32"/>
  <c r="O162" i="32"/>
  <c r="P44" i="32"/>
  <c r="G117" i="32"/>
  <c r="K152" i="32"/>
  <c r="K185" i="32"/>
  <c r="L185" i="32" s="1"/>
  <c r="P185" i="32"/>
  <c r="Q185" i="32" s="1"/>
  <c r="H184" i="32"/>
  <c r="P189" i="32"/>
  <c r="Q189" i="32" s="1"/>
  <c r="K189" i="32"/>
  <c r="L189" i="32" s="1"/>
  <c r="K21" i="32"/>
  <c r="K28" i="32"/>
  <c r="J162" i="32"/>
  <c r="K37" i="32"/>
  <c r="L37" i="32" s="1"/>
  <c r="H119" i="32"/>
  <c r="K158" i="32"/>
  <c r="L158" i="32" s="1"/>
  <c r="P167" i="32"/>
  <c r="Q167" i="32" s="1"/>
  <c r="K167" i="32"/>
  <c r="L167" i="32" s="1"/>
  <c r="P88" i="32"/>
  <c r="K88" i="32"/>
  <c r="K191" i="32"/>
  <c r="L191" i="32" s="1"/>
  <c r="P191" i="32"/>
  <c r="Q191" i="32" s="1"/>
  <c r="H190" i="32"/>
  <c r="P19" i="32"/>
  <c r="P38" i="32"/>
  <c r="Q38" i="32" s="1"/>
  <c r="P50" i="32"/>
  <c r="Q50" i="32" s="1"/>
  <c r="K86" i="32"/>
  <c r="L86" i="32" s="1"/>
  <c r="G135" i="32"/>
  <c r="P161" i="32"/>
  <c r="K161" i="32"/>
  <c r="G126" i="32"/>
  <c r="P136" i="32"/>
  <c r="Q136" i="32" s="1"/>
  <c r="G153" i="32"/>
  <c r="P181" i="32"/>
  <c r="Q181" i="32" s="1"/>
  <c r="K181" i="32"/>
  <c r="L181" i="32" s="1"/>
  <c r="H101" i="32"/>
  <c r="P142" i="32"/>
  <c r="K142" i="32"/>
  <c r="H155" i="32"/>
  <c r="H177" i="32"/>
  <c r="H175" i="32" s="1"/>
  <c r="G175" i="32"/>
  <c r="G182" i="32" s="1"/>
  <c r="P218" i="32"/>
  <c r="K136" i="32"/>
  <c r="L136" i="32" s="1"/>
  <c r="O201" i="32"/>
  <c r="K208" i="32"/>
  <c r="L208" i="32" s="1"/>
  <c r="P208" i="32"/>
  <c r="Q208" i="32" s="1"/>
  <c r="P214" i="32"/>
  <c r="Q214" i="32" s="1"/>
  <c r="K214" i="32"/>
  <c r="L214" i="32" s="1"/>
  <c r="K217" i="32"/>
  <c r="L217" i="32" s="1"/>
  <c r="P217" i="32"/>
  <c r="Q217" i="32" s="1"/>
  <c r="P166" i="32"/>
  <c r="Q166" i="32" s="1"/>
  <c r="K166" i="32"/>
  <c r="L166" i="32" s="1"/>
  <c r="P170" i="32"/>
  <c r="Q170" i="32" s="1"/>
  <c r="K170" i="32"/>
  <c r="L170" i="32" s="1"/>
  <c r="K200" i="32"/>
  <c r="L200" i="32" s="1"/>
  <c r="P200" i="32"/>
  <c r="Q200" i="32" s="1"/>
  <c r="O219" i="32"/>
  <c r="H164" i="32"/>
  <c r="P165" i="32"/>
  <c r="Q165" i="32" s="1"/>
  <c r="P176" i="32"/>
  <c r="Q176" i="32" s="1"/>
  <c r="K180" i="32"/>
  <c r="L180" i="32" s="1"/>
  <c r="P180" i="32"/>
  <c r="Q180" i="32" s="1"/>
  <c r="K193" i="32"/>
  <c r="L193" i="32" s="1"/>
  <c r="P193" i="32"/>
  <c r="Q193" i="32" s="1"/>
  <c r="P207" i="32"/>
  <c r="Q207" i="32" s="1"/>
  <c r="H206" i="32"/>
  <c r="K207" i="32"/>
  <c r="L207" i="32" s="1"/>
  <c r="K210" i="32"/>
  <c r="L210" i="32" s="1"/>
  <c r="P210" i="32"/>
  <c r="Q210" i="32" s="1"/>
  <c r="P216" i="32"/>
  <c r="Q216" i="32" s="1"/>
  <c r="K216" i="32"/>
  <c r="L216" i="32" s="1"/>
  <c r="G164" i="32"/>
  <c r="H168" i="32"/>
  <c r="P169" i="32"/>
  <c r="Q169" i="32" s="1"/>
  <c r="J182" i="32"/>
  <c r="K188" i="32"/>
  <c r="L188" i="32" s="1"/>
  <c r="P188" i="32"/>
  <c r="Q188" i="32" s="1"/>
  <c r="H187" i="32"/>
  <c r="P199" i="32"/>
  <c r="Q199" i="32" s="1"/>
  <c r="K199" i="32"/>
  <c r="L199" i="32" s="1"/>
  <c r="P179" i="32"/>
  <c r="Q179" i="32" s="1"/>
  <c r="K179" i="32"/>
  <c r="L179" i="32" s="1"/>
  <c r="P186" i="32"/>
  <c r="Q186" i="32" s="1"/>
  <c r="K186" i="32"/>
  <c r="L186" i="32" s="1"/>
  <c r="P192" i="32"/>
  <c r="Q192" i="32" s="1"/>
  <c r="K192" i="32"/>
  <c r="L192" i="32" s="1"/>
  <c r="P209" i="32"/>
  <c r="Q209" i="32" s="1"/>
  <c r="K209" i="32"/>
  <c r="L209" i="32" s="1"/>
  <c r="K213" i="32"/>
  <c r="L213" i="32" s="1"/>
  <c r="P213" i="32"/>
  <c r="Q213" i="32" s="1"/>
  <c r="G168" i="32"/>
  <c r="P172" i="32"/>
  <c r="Q172" i="32" s="1"/>
  <c r="K172" i="32"/>
  <c r="L172" i="32" s="1"/>
  <c r="K198" i="32"/>
  <c r="L198" i="32" s="1"/>
  <c r="P198" i="32"/>
  <c r="Q198" i="32" s="1"/>
  <c r="K215" i="32"/>
  <c r="L215" i="32" s="1"/>
  <c r="P215" i="32"/>
  <c r="Q215" i="32" s="1"/>
  <c r="G184" i="32"/>
  <c r="G187" i="32"/>
  <c r="G190" i="32"/>
  <c r="J194" i="32"/>
  <c r="K142" i="31"/>
  <c r="P142" i="31"/>
  <c r="P56" i="31"/>
  <c r="Q56" i="31" s="1"/>
  <c r="K56" i="31"/>
  <c r="L56" i="31" s="1"/>
  <c r="L21" i="31"/>
  <c r="P38" i="31"/>
  <c r="Q38" i="31" s="1"/>
  <c r="K38" i="31"/>
  <c r="L38" i="31" s="1"/>
  <c r="H19" i="31"/>
  <c r="P44" i="31"/>
  <c r="K44" i="31"/>
  <c r="P50" i="31"/>
  <c r="Q50" i="31" s="1"/>
  <c r="K50" i="31"/>
  <c r="L50" i="31" s="1"/>
  <c r="H29" i="31"/>
  <c r="G27" i="31"/>
  <c r="P37" i="31"/>
  <c r="Q37" i="31" s="1"/>
  <c r="K37" i="31"/>
  <c r="L37" i="31" s="1"/>
  <c r="K68" i="31"/>
  <c r="L68" i="31" s="1"/>
  <c r="P68" i="31"/>
  <c r="Q68" i="31" s="1"/>
  <c r="G72" i="31"/>
  <c r="H74" i="31"/>
  <c r="K106" i="31"/>
  <c r="P106" i="31"/>
  <c r="K113" i="31"/>
  <c r="L113" i="31" s="1"/>
  <c r="P113" i="31"/>
  <c r="Q113" i="31" s="1"/>
  <c r="P28" i="31"/>
  <c r="H22" i="31"/>
  <c r="G20" i="31"/>
  <c r="P21" i="31"/>
  <c r="K28" i="31"/>
  <c r="G36" i="31"/>
  <c r="G54" i="31"/>
  <c r="K98" i="31"/>
  <c r="P98" i="31"/>
  <c r="K100" i="31"/>
  <c r="L100" i="31" s="1"/>
  <c r="P100" i="31"/>
  <c r="Q100" i="31" s="1"/>
  <c r="K200" i="31"/>
  <c r="L200" i="31" s="1"/>
  <c r="P200" i="31"/>
  <c r="Q200" i="31" s="1"/>
  <c r="O162" i="31"/>
  <c r="P80" i="31"/>
  <c r="K122" i="31"/>
  <c r="L122" i="31" s="1"/>
  <c r="P122" i="31"/>
  <c r="Q122" i="31" s="1"/>
  <c r="K165" i="31"/>
  <c r="L165" i="31" s="1"/>
  <c r="P165" i="31"/>
  <c r="Q165" i="31" s="1"/>
  <c r="H164" i="31"/>
  <c r="P143" i="31"/>
  <c r="K92" i="31"/>
  <c r="L92" i="31" s="1"/>
  <c r="P92" i="31"/>
  <c r="Q92" i="31" s="1"/>
  <c r="P212" i="31"/>
  <c r="Q212" i="31" s="1"/>
  <c r="H211" i="31"/>
  <c r="K212" i="31"/>
  <c r="L212" i="31" s="1"/>
  <c r="K215" i="31"/>
  <c r="L215" i="31" s="1"/>
  <c r="P215" i="31"/>
  <c r="Q215" i="31" s="1"/>
  <c r="K120" i="31"/>
  <c r="L120" i="31" s="1"/>
  <c r="P120" i="31"/>
  <c r="Q120" i="31" s="1"/>
  <c r="P218" i="31"/>
  <c r="J162" i="31"/>
  <c r="K86" i="31"/>
  <c r="L86" i="31" s="1"/>
  <c r="P86" i="31"/>
  <c r="Q86" i="31" s="1"/>
  <c r="K170" i="31"/>
  <c r="L170" i="31" s="1"/>
  <c r="P170" i="31"/>
  <c r="Q170" i="31" s="1"/>
  <c r="K185" i="31"/>
  <c r="L185" i="31" s="1"/>
  <c r="P185" i="31"/>
  <c r="Q185" i="31" s="1"/>
  <c r="K193" i="31"/>
  <c r="L193" i="31" s="1"/>
  <c r="P193" i="31"/>
  <c r="Q193" i="31" s="1"/>
  <c r="H206" i="31"/>
  <c r="K208" i="31"/>
  <c r="L208" i="31" s="1"/>
  <c r="P208" i="31"/>
  <c r="Q208" i="31" s="1"/>
  <c r="P214" i="31"/>
  <c r="Q214" i="31" s="1"/>
  <c r="K214" i="31"/>
  <c r="L214" i="31" s="1"/>
  <c r="K217" i="31"/>
  <c r="L217" i="31" s="1"/>
  <c r="P217" i="31"/>
  <c r="Q217" i="31" s="1"/>
  <c r="O219" i="31"/>
  <c r="P136" i="31"/>
  <c r="Q136" i="31" s="1"/>
  <c r="P146" i="31"/>
  <c r="Q146" i="31" s="1"/>
  <c r="P148" i="31"/>
  <c r="Q148" i="31" s="1"/>
  <c r="K167" i="31"/>
  <c r="L167" i="31" s="1"/>
  <c r="P167" i="31"/>
  <c r="Q167" i="31" s="1"/>
  <c r="P216" i="31"/>
  <c r="Q216" i="31" s="1"/>
  <c r="K216" i="31"/>
  <c r="L216" i="31" s="1"/>
  <c r="K171" i="31"/>
  <c r="L171" i="31" s="1"/>
  <c r="P171" i="31"/>
  <c r="Q171" i="31" s="1"/>
  <c r="K180" i="31"/>
  <c r="L180" i="31" s="1"/>
  <c r="P180" i="31"/>
  <c r="Q180" i="31" s="1"/>
  <c r="H196" i="31"/>
  <c r="K198" i="31"/>
  <c r="L198" i="31" s="1"/>
  <c r="P198" i="31"/>
  <c r="Q198" i="31" s="1"/>
  <c r="O201" i="31"/>
  <c r="K210" i="31"/>
  <c r="L210" i="31" s="1"/>
  <c r="P210" i="31"/>
  <c r="Q210" i="31" s="1"/>
  <c r="K191" i="31"/>
  <c r="L191" i="31" s="1"/>
  <c r="P191" i="31"/>
  <c r="Q191" i="31" s="1"/>
  <c r="H190" i="31"/>
  <c r="K213" i="31"/>
  <c r="L213" i="31" s="1"/>
  <c r="P213" i="31"/>
  <c r="Q213" i="31" s="1"/>
  <c r="P172" i="31"/>
  <c r="Q172" i="31" s="1"/>
  <c r="K177" i="31"/>
  <c r="L177" i="31" s="1"/>
  <c r="K179" i="31"/>
  <c r="L179" i="31" s="1"/>
  <c r="K181" i="31"/>
  <c r="L181" i="31" s="1"/>
  <c r="K189" i="31"/>
  <c r="L189" i="31" s="1"/>
  <c r="K192" i="31"/>
  <c r="L192" i="31" s="1"/>
  <c r="K197" i="31"/>
  <c r="L197" i="31" s="1"/>
  <c r="K199" i="31"/>
  <c r="L199" i="31" s="1"/>
  <c r="K207" i="31"/>
  <c r="L207" i="31" s="1"/>
  <c r="K209" i="31"/>
  <c r="L209" i="31" s="1"/>
  <c r="P169" i="31"/>
  <c r="Q169" i="31" s="1"/>
  <c r="P178" i="31"/>
  <c r="Q178" i="31" s="1"/>
  <c r="Q21" i="30"/>
  <c r="G54" i="30"/>
  <c r="G36" i="30"/>
  <c r="O162" i="30"/>
  <c r="H19" i="30"/>
  <c r="H22" i="30"/>
  <c r="G45" i="30"/>
  <c r="H47" i="30"/>
  <c r="K37" i="30"/>
  <c r="L37" i="30" s="1"/>
  <c r="P37" i="30"/>
  <c r="Q37" i="30" s="1"/>
  <c r="J162" i="30"/>
  <c r="P172" i="30"/>
  <c r="Q172" i="30" s="1"/>
  <c r="K172" i="30"/>
  <c r="L172" i="30" s="1"/>
  <c r="P151" i="30"/>
  <c r="K151" i="30"/>
  <c r="G153" i="30"/>
  <c r="H159" i="30"/>
  <c r="K28" i="30"/>
  <c r="P28" i="30"/>
  <c r="K64" i="30"/>
  <c r="L64" i="30" s="1"/>
  <c r="K68" i="30"/>
  <c r="L68" i="30" s="1"/>
  <c r="K80" i="30"/>
  <c r="K101" i="30"/>
  <c r="L101" i="30" s="1"/>
  <c r="P101" i="30"/>
  <c r="Q101" i="30" s="1"/>
  <c r="N162" i="30"/>
  <c r="P161" i="30"/>
  <c r="K161" i="30"/>
  <c r="K198" i="30"/>
  <c r="L198" i="30" s="1"/>
  <c r="P198" i="30"/>
  <c r="Q198" i="30" s="1"/>
  <c r="P112" i="30"/>
  <c r="Q112" i="30" s="1"/>
  <c r="K112" i="30"/>
  <c r="L112" i="30" s="1"/>
  <c r="K217" i="30"/>
  <c r="L217" i="30" s="1"/>
  <c r="P217" i="30"/>
  <c r="Q217" i="30" s="1"/>
  <c r="P218" i="30"/>
  <c r="K134" i="30"/>
  <c r="P158" i="30"/>
  <c r="Q158" i="30" s="1"/>
  <c r="K158" i="30"/>
  <c r="L158" i="30" s="1"/>
  <c r="P92" i="30"/>
  <c r="Q92" i="30" s="1"/>
  <c r="K92" i="30"/>
  <c r="L92" i="30" s="1"/>
  <c r="P146" i="30"/>
  <c r="Q146" i="30" s="1"/>
  <c r="K146" i="30"/>
  <c r="L146" i="30" s="1"/>
  <c r="P152" i="30"/>
  <c r="K152" i="30"/>
  <c r="P160" i="30"/>
  <c r="K160" i="30"/>
  <c r="K86" i="30"/>
  <c r="L86" i="30" s="1"/>
  <c r="K100" i="30"/>
  <c r="L100" i="30" s="1"/>
  <c r="K120" i="30"/>
  <c r="L120" i="30" s="1"/>
  <c r="K122" i="30"/>
  <c r="L122" i="30" s="1"/>
  <c r="K136" i="30"/>
  <c r="L136" i="30" s="1"/>
  <c r="P179" i="30"/>
  <c r="Q179" i="30" s="1"/>
  <c r="K179" i="30"/>
  <c r="L179" i="30" s="1"/>
  <c r="K185" i="30"/>
  <c r="L185" i="30" s="1"/>
  <c r="P185" i="30"/>
  <c r="Q185" i="30" s="1"/>
  <c r="H184" i="30"/>
  <c r="K210" i="30"/>
  <c r="L210" i="30" s="1"/>
  <c r="P210" i="30"/>
  <c r="Q210" i="30" s="1"/>
  <c r="P95" i="30"/>
  <c r="Q95" i="30" s="1"/>
  <c r="P111" i="30"/>
  <c r="Q111" i="30" s="1"/>
  <c r="P113" i="30"/>
  <c r="Q113" i="30" s="1"/>
  <c r="P121" i="30"/>
  <c r="Q121" i="30" s="1"/>
  <c r="P129" i="30"/>
  <c r="Q129" i="30" s="1"/>
  <c r="P145" i="30"/>
  <c r="Q145" i="30" s="1"/>
  <c r="H164" i="30"/>
  <c r="K165" i="30"/>
  <c r="L165" i="30" s="1"/>
  <c r="P165" i="30"/>
  <c r="Q165" i="30" s="1"/>
  <c r="K176" i="30"/>
  <c r="L176" i="30" s="1"/>
  <c r="P176" i="30"/>
  <c r="Q176" i="30" s="1"/>
  <c r="H175" i="30"/>
  <c r="P181" i="30"/>
  <c r="Q181" i="30" s="1"/>
  <c r="K181" i="30"/>
  <c r="L181" i="30" s="1"/>
  <c r="O201" i="30"/>
  <c r="K171" i="30"/>
  <c r="L171" i="30" s="1"/>
  <c r="P171" i="30"/>
  <c r="Q171" i="30" s="1"/>
  <c r="K200" i="30"/>
  <c r="L200" i="30" s="1"/>
  <c r="P200" i="30"/>
  <c r="Q200" i="30" s="1"/>
  <c r="P170" i="30"/>
  <c r="Q170" i="30" s="1"/>
  <c r="K170" i="30"/>
  <c r="L170" i="30" s="1"/>
  <c r="K178" i="30"/>
  <c r="L178" i="30" s="1"/>
  <c r="P178" i="30"/>
  <c r="Q178" i="30" s="1"/>
  <c r="P186" i="30"/>
  <c r="Q186" i="30" s="1"/>
  <c r="K186" i="30"/>
  <c r="L186" i="30" s="1"/>
  <c r="K191" i="30"/>
  <c r="L191" i="30" s="1"/>
  <c r="P191" i="30"/>
  <c r="Q191" i="30" s="1"/>
  <c r="K215" i="30"/>
  <c r="L215" i="30" s="1"/>
  <c r="P215" i="30"/>
  <c r="Q215" i="30" s="1"/>
  <c r="K167" i="30"/>
  <c r="L167" i="30" s="1"/>
  <c r="P167" i="30"/>
  <c r="Q167" i="30" s="1"/>
  <c r="H206" i="30"/>
  <c r="K208" i="30"/>
  <c r="L208" i="30" s="1"/>
  <c r="P208" i="30"/>
  <c r="Q208" i="30" s="1"/>
  <c r="P166" i="30"/>
  <c r="Q166" i="30" s="1"/>
  <c r="K166" i="30"/>
  <c r="L166" i="30" s="1"/>
  <c r="P177" i="30"/>
  <c r="Q177" i="30" s="1"/>
  <c r="K177" i="30"/>
  <c r="L177" i="30" s="1"/>
  <c r="K180" i="30"/>
  <c r="L180" i="30" s="1"/>
  <c r="P180" i="30"/>
  <c r="Q180" i="30" s="1"/>
  <c r="K188" i="30"/>
  <c r="L188" i="30" s="1"/>
  <c r="P188" i="30"/>
  <c r="Q188" i="30" s="1"/>
  <c r="H187" i="30"/>
  <c r="K189" i="30"/>
  <c r="L189" i="30" s="1"/>
  <c r="K197" i="30"/>
  <c r="L197" i="30" s="1"/>
  <c r="K207" i="30"/>
  <c r="L207" i="30" s="1"/>
  <c r="K209" i="30"/>
  <c r="L209" i="30" s="1"/>
  <c r="K212" i="30"/>
  <c r="L212" i="30" s="1"/>
  <c r="K214" i="30"/>
  <c r="L214" i="30" s="1"/>
  <c r="K216" i="30"/>
  <c r="L216" i="30" s="1"/>
  <c r="J219" i="30"/>
  <c r="P193" i="30"/>
  <c r="Q193" i="30" s="1"/>
  <c r="H213" i="30"/>
  <c r="Q19" i="29"/>
  <c r="K21" i="29"/>
  <c r="P21" i="29"/>
  <c r="K86" i="29"/>
  <c r="L86" i="29" s="1"/>
  <c r="P86" i="29"/>
  <c r="Q86" i="29" s="1"/>
  <c r="K38" i="29"/>
  <c r="L38" i="29" s="1"/>
  <c r="P38" i="29"/>
  <c r="Q38" i="29" s="1"/>
  <c r="G20" i="29"/>
  <c r="P28" i="29"/>
  <c r="P33" i="29"/>
  <c r="Q33" i="29" s="1"/>
  <c r="K19" i="29"/>
  <c r="K56" i="29"/>
  <c r="L56" i="29" s="1"/>
  <c r="P56" i="29"/>
  <c r="Q56" i="29" s="1"/>
  <c r="G81" i="29"/>
  <c r="P111" i="29"/>
  <c r="Q111" i="29" s="1"/>
  <c r="K111" i="29"/>
  <c r="L111" i="29" s="1"/>
  <c r="K50" i="29"/>
  <c r="L50" i="29" s="1"/>
  <c r="P50" i="29"/>
  <c r="Q50" i="29" s="1"/>
  <c r="J34" i="29"/>
  <c r="K31" i="29"/>
  <c r="L31" i="29" s="1"/>
  <c r="O162" i="29"/>
  <c r="P129" i="29"/>
  <c r="Q129" i="29" s="1"/>
  <c r="K129" i="29"/>
  <c r="L129" i="29" s="1"/>
  <c r="N162" i="29"/>
  <c r="G63" i="29"/>
  <c r="P109" i="29"/>
  <c r="Q109" i="29" s="1"/>
  <c r="P133" i="29"/>
  <c r="O201" i="29"/>
  <c r="P68" i="29"/>
  <c r="Q68" i="29" s="1"/>
  <c r="P74" i="29"/>
  <c r="Q74" i="29" s="1"/>
  <c r="K178" i="29"/>
  <c r="L178" i="29" s="1"/>
  <c r="P178" i="29"/>
  <c r="Q178" i="29" s="1"/>
  <c r="H175" i="29"/>
  <c r="P101" i="29"/>
  <c r="Q101" i="29" s="1"/>
  <c r="K101" i="29"/>
  <c r="L101" i="29" s="1"/>
  <c r="P123" i="29"/>
  <c r="K123" i="29"/>
  <c r="P112" i="29"/>
  <c r="Q112" i="29" s="1"/>
  <c r="P121" i="29"/>
  <c r="Q121" i="29" s="1"/>
  <c r="K121" i="29"/>
  <c r="L121" i="29" s="1"/>
  <c r="P136" i="29"/>
  <c r="Q136" i="29" s="1"/>
  <c r="P94" i="29"/>
  <c r="Q94" i="29" s="1"/>
  <c r="P106" i="29"/>
  <c r="K106" i="29"/>
  <c r="K134" i="29"/>
  <c r="P134" i="29"/>
  <c r="P113" i="29"/>
  <c r="Q113" i="29" s="1"/>
  <c r="K113" i="29"/>
  <c r="L113" i="29" s="1"/>
  <c r="O219" i="29"/>
  <c r="P151" i="29"/>
  <c r="P167" i="29"/>
  <c r="Q167" i="29" s="1"/>
  <c r="H184" i="29"/>
  <c r="P185" i="29"/>
  <c r="Q185" i="29" s="1"/>
  <c r="P193" i="29"/>
  <c r="Q193" i="29" s="1"/>
  <c r="G99" i="29"/>
  <c r="G117" i="29"/>
  <c r="G135" i="29"/>
  <c r="P171" i="29"/>
  <c r="Q171" i="29" s="1"/>
  <c r="P218" i="29"/>
  <c r="P159" i="29"/>
  <c r="P180" i="29"/>
  <c r="Q180" i="29" s="1"/>
  <c r="K198" i="29"/>
  <c r="L198" i="29" s="1"/>
  <c r="H206" i="29"/>
  <c r="K208" i="29"/>
  <c r="L208" i="29" s="1"/>
  <c r="P152" i="29"/>
  <c r="K152" i="29"/>
  <c r="P146" i="29"/>
  <c r="Q146" i="29" s="1"/>
  <c r="P215" i="29"/>
  <c r="Q215" i="29" s="1"/>
  <c r="K166" i="29"/>
  <c r="L166" i="29" s="1"/>
  <c r="K170" i="29"/>
  <c r="L170" i="29" s="1"/>
  <c r="K172" i="29"/>
  <c r="L172" i="29" s="1"/>
  <c r="K177" i="29"/>
  <c r="L177" i="29" s="1"/>
  <c r="K179" i="29"/>
  <c r="L179" i="29" s="1"/>
  <c r="K181" i="29"/>
  <c r="L181" i="29" s="1"/>
  <c r="K186" i="29"/>
  <c r="L186" i="29" s="1"/>
  <c r="K189" i="29"/>
  <c r="L189" i="29" s="1"/>
  <c r="K192" i="29"/>
  <c r="L192" i="29" s="1"/>
  <c r="K197" i="29"/>
  <c r="L197" i="29" s="1"/>
  <c r="K199" i="29"/>
  <c r="L199" i="29" s="1"/>
  <c r="J201" i="29"/>
  <c r="K207" i="29"/>
  <c r="L207" i="29" s="1"/>
  <c r="K209" i="29"/>
  <c r="L209" i="29" s="1"/>
  <c r="K212" i="29"/>
  <c r="L212" i="29" s="1"/>
  <c r="K214" i="29"/>
  <c r="L214" i="29" s="1"/>
  <c r="K216" i="29"/>
  <c r="L216" i="29" s="1"/>
  <c r="J219" i="29"/>
  <c r="K46" i="30" l="1"/>
  <c r="L46" i="30" s="1"/>
  <c r="P89" i="32"/>
  <c r="P116" i="29"/>
  <c r="K91" i="29"/>
  <c r="L91" i="29" s="1"/>
  <c r="P91" i="30"/>
  <c r="Q91" i="30" s="1"/>
  <c r="H175" i="31"/>
  <c r="H182" i="31" s="1"/>
  <c r="K23" i="30"/>
  <c r="L23" i="30" s="1"/>
  <c r="P148" i="29"/>
  <c r="Q148" i="29" s="1"/>
  <c r="K139" i="29"/>
  <c r="L139" i="29" s="1"/>
  <c r="P176" i="31"/>
  <c r="Q176" i="31" s="1"/>
  <c r="P39" i="30"/>
  <c r="Q39" i="30" s="1"/>
  <c r="P56" i="32"/>
  <c r="Q56" i="32" s="1"/>
  <c r="P147" i="29"/>
  <c r="Q147" i="29" s="1"/>
  <c r="K150" i="29"/>
  <c r="P53" i="31"/>
  <c r="P23" i="29"/>
  <c r="Q23" i="29" s="1"/>
  <c r="P39" i="31"/>
  <c r="Q39" i="31" s="1"/>
  <c r="P116" i="31"/>
  <c r="K149" i="31"/>
  <c r="L149" i="31" s="1"/>
  <c r="K213" i="29"/>
  <c r="L213" i="29" s="1"/>
  <c r="K124" i="29"/>
  <c r="K75" i="32"/>
  <c r="L75" i="32" s="1"/>
  <c r="H211" i="29"/>
  <c r="K211" i="29" s="1"/>
  <c r="L211" i="29" s="1"/>
  <c r="P51" i="31"/>
  <c r="P78" i="32"/>
  <c r="K84" i="29"/>
  <c r="L84" i="29" s="1"/>
  <c r="P97" i="29"/>
  <c r="P157" i="30"/>
  <c r="Q157" i="30" s="1"/>
  <c r="P154" i="32"/>
  <c r="Q154" i="32" s="1"/>
  <c r="K53" i="29"/>
  <c r="P114" i="29"/>
  <c r="P59" i="31"/>
  <c r="Q59" i="31" s="1"/>
  <c r="P32" i="31"/>
  <c r="Q32" i="31" s="1"/>
  <c r="K103" i="29"/>
  <c r="L103" i="29" s="1"/>
  <c r="P115" i="31"/>
  <c r="P41" i="31"/>
  <c r="Q41" i="31" s="1"/>
  <c r="P43" i="31"/>
  <c r="K46" i="31"/>
  <c r="L46" i="31" s="1"/>
  <c r="P102" i="29"/>
  <c r="Q102" i="29" s="1"/>
  <c r="P103" i="30"/>
  <c r="Q103" i="30" s="1"/>
  <c r="P57" i="30"/>
  <c r="Q57" i="30" s="1"/>
  <c r="K51" i="30"/>
  <c r="P137" i="31"/>
  <c r="Q137" i="31" s="1"/>
  <c r="P97" i="31"/>
  <c r="K58" i="31"/>
  <c r="L58" i="31" s="1"/>
  <c r="P125" i="32"/>
  <c r="P139" i="31"/>
  <c r="Q139" i="31" s="1"/>
  <c r="P138" i="29"/>
  <c r="Q138" i="29" s="1"/>
  <c r="K127" i="29"/>
  <c r="L127" i="29" s="1"/>
  <c r="P47" i="31"/>
  <c r="Q47" i="31" s="1"/>
  <c r="K77" i="32"/>
  <c r="L77" i="32" s="1"/>
  <c r="P187" i="29"/>
  <c r="Q187" i="29" s="1"/>
  <c r="P156" i="29"/>
  <c r="Q156" i="29" s="1"/>
  <c r="P190" i="29"/>
  <c r="Q190" i="29" s="1"/>
  <c r="K112" i="31"/>
  <c r="L112" i="31" s="1"/>
  <c r="P57" i="29"/>
  <c r="Q57" i="29" s="1"/>
  <c r="P194" i="32"/>
  <c r="P139" i="32"/>
  <c r="Q139" i="32" s="1"/>
  <c r="P53" i="30"/>
  <c r="G218" i="31"/>
  <c r="G219" i="31" s="1"/>
  <c r="P169" i="30"/>
  <c r="Q169" i="30" s="1"/>
  <c r="P118" i="29"/>
  <c r="Q118" i="29" s="1"/>
  <c r="P139" i="30"/>
  <c r="Q139" i="30" s="1"/>
  <c r="P84" i="30"/>
  <c r="Q84" i="30" s="1"/>
  <c r="K157" i="31"/>
  <c r="L157" i="31" s="1"/>
  <c r="K76" i="32"/>
  <c r="L76" i="32" s="1"/>
  <c r="H27" i="29"/>
  <c r="P131" i="32"/>
  <c r="Q131" i="32" s="1"/>
  <c r="K169" i="30"/>
  <c r="L169" i="30" s="1"/>
  <c r="P40" i="29"/>
  <c r="Q40" i="29" s="1"/>
  <c r="K52" i="29"/>
  <c r="K85" i="30"/>
  <c r="L85" i="30" s="1"/>
  <c r="P57" i="31"/>
  <c r="Q57" i="31" s="1"/>
  <c r="P132" i="30"/>
  <c r="K61" i="30"/>
  <c r="K30" i="29"/>
  <c r="L30" i="29" s="1"/>
  <c r="K148" i="32"/>
  <c r="L148" i="32" s="1"/>
  <c r="K73" i="29"/>
  <c r="L73" i="29" s="1"/>
  <c r="P148" i="30"/>
  <c r="Q148" i="30" s="1"/>
  <c r="K33" i="30"/>
  <c r="L33" i="30" s="1"/>
  <c r="K78" i="30"/>
  <c r="P33" i="30"/>
  <c r="Q33" i="30" s="1"/>
  <c r="P78" i="29"/>
  <c r="P105" i="30"/>
  <c r="K116" i="32"/>
  <c r="P48" i="30"/>
  <c r="Q48" i="30" s="1"/>
  <c r="K78" i="29"/>
  <c r="P24" i="31"/>
  <c r="Q24" i="31" s="1"/>
  <c r="P42" i="32"/>
  <c r="P78" i="31"/>
  <c r="K78" i="31"/>
  <c r="K125" i="30"/>
  <c r="K49" i="32"/>
  <c r="L49" i="32" s="1"/>
  <c r="P58" i="30"/>
  <c r="Q58" i="30" s="1"/>
  <c r="K57" i="32"/>
  <c r="L57" i="32" s="1"/>
  <c r="P55" i="31"/>
  <c r="Q55" i="31" s="1"/>
  <c r="K151" i="32"/>
  <c r="P156" i="30"/>
  <c r="Q156" i="30" s="1"/>
  <c r="H20" i="29"/>
  <c r="P154" i="29"/>
  <c r="Q154" i="29" s="1"/>
  <c r="P59" i="29"/>
  <c r="Q59" i="29" s="1"/>
  <c r="P64" i="31"/>
  <c r="Q64" i="31" s="1"/>
  <c r="P124" i="31"/>
  <c r="P49" i="29"/>
  <c r="Q49" i="29" s="1"/>
  <c r="K155" i="30"/>
  <c r="L155" i="30" s="1"/>
  <c r="K118" i="31"/>
  <c r="L118" i="31" s="1"/>
  <c r="K32" i="32"/>
  <c r="L32" i="32" s="1"/>
  <c r="K150" i="32"/>
  <c r="K75" i="31"/>
  <c r="L75" i="31" s="1"/>
  <c r="P69" i="31"/>
  <c r="P149" i="30"/>
  <c r="Q149" i="30" s="1"/>
  <c r="K131" i="31"/>
  <c r="L131" i="31" s="1"/>
  <c r="P194" i="30"/>
  <c r="K64" i="31"/>
  <c r="L64" i="31" s="1"/>
  <c r="K40" i="31"/>
  <c r="L40" i="31" s="1"/>
  <c r="K42" i="31"/>
  <c r="K24" i="30"/>
  <c r="L24" i="30" s="1"/>
  <c r="K110" i="32"/>
  <c r="L110" i="32" s="1"/>
  <c r="K118" i="32"/>
  <c r="L118" i="32" s="1"/>
  <c r="K79" i="32"/>
  <c r="K124" i="31"/>
  <c r="P133" i="30"/>
  <c r="K96" i="32"/>
  <c r="P102" i="31"/>
  <c r="Q102" i="31" s="1"/>
  <c r="K55" i="30"/>
  <c r="L55" i="30" s="1"/>
  <c r="K127" i="32"/>
  <c r="L127" i="32" s="1"/>
  <c r="P67" i="29"/>
  <c r="Q67" i="29" s="1"/>
  <c r="K51" i="32"/>
  <c r="P85" i="32"/>
  <c r="Q85" i="32" s="1"/>
  <c r="P49" i="31"/>
  <c r="Q49" i="31" s="1"/>
  <c r="P40" i="31"/>
  <c r="Q40" i="31" s="1"/>
  <c r="K55" i="31"/>
  <c r="L55" i="31" s="1"/>
  <c r="P42" i="31"/>
  <c r="K133" i="32"/>
  <c r="P155" i="31"/>
  <c r="Q155" i="31" s="1"/>
  <c r="P89" i="31"/>
  <c r="P79" i="29"/>
  <c r="P76" i="29"/>
  <c r="Q76" i="29" s="1"/>
  <c r="P137" i="29"/>
  <c r="Q137" i="29" s="1"/>
  <c r="K132" i="29"/>
  <c r="K140" i="30"/>
  <c r="L140" i="30" s="1"/>
  <c r="K30" i="32"/>
  <c r="L30" i="32" s="1"/>
  <c r="K65" i="31"/>
  <c r="L65" i="31" s="1"/>
  <c r="P154" i="31"/>
  <c r="Q154" i="31" s="1"/>
  <c r="P125" i="29"/>
  <c r="P58" i="29"/>
  <c r="Q58" i="29" s="1"/>
  <c r="K49" i="31"/>
  <c r="L49" i="31" s="1"/>
  <c r="K25" i="32"/>
  <c r="L25" i="32" s="1"/>
  <c r="K67" i="32"/>
  <c r="L67" i="32" s="1"/>
  <c r="P133" i="32"/>
  <c r="K89" i="31"/>
  <c r="P87" i="30"/>
  <c r="K79" i="29"/>
  <c r="K42" i="30"/>
  <c r="P97" i="30"/>
  <c r="K59" i="32"/>
  <c r="L59" i="32" s="1"/>
  <c r="P79" i="31"/>
  <c r="P82" i="29"/>
  <c r="Q82" i="29" s="1"/>
  <c r="P70" i="31"/>
  <c r="P46" i="29"/>
  <c r="Q46" i="29" s="1"/>
  <c r="K102" i="30"/>
  <c r="L102" i="30" s="1"/>
  <c r="K89" i="29"/>
  <c r="P116" i="30"/>
  <c r="P94" i="30"/>
  <c r="Q94" i="30" s="1"/>
  <c r="P22" i="32"/>
  <c r="Q22" i="32" s="1"/>
  <c r="K58" i="29"/>
  <c r="L58" i="29" s="1"/>
  <c r="P25" i="30"/>
  <c r="Q25" i="30" s="1"/>
  <c r="P101" i="31"/>
  <c r="Q101" i="31" s="1"/>
  <c r="P82" i="31"/>
  <c r="Q82" i="31" s="1"/>
  <c r="P67" i="32"/>
  <c r="Q67" i="32" s="1"/>
  <c r="P55" i="29"/>
  <c r="Q55" i="29" s="1"/>
  <c r="P71" i="32"/>
  <c r="P84" i="31"/>
  <c r="Q84" i="31" s="1"/>
  <c r="P77" i="30"/>
  <c r="Q77" i="30" s="1"/>
  <c r="P107" i="31"/>
  <c r="K140" i="32"/>
  <c r="L140" i="32" s="1"/>
  <c r="K156" i="32"/>
  <c r="L156" i="32" s="1"/>
  <c r="K110" i="31"/>
  <c r="L110" i="31" s="1"/>
  <c r="K138" i="30"/>
  <c r="L138" i="30" s="1"/>
  <c r="K88" i="29"/>
  <c r="K124" i="32"/>
  <c r="P119" i="29"/>
  <c r="Q119" i="29" s="1"/>
  <c r="P96" i="29"/>
  <c r="P130" i="31"/>
  <c r="Q130" i="31" s="1"/>
  <c r="P65" i="32"/>
  <c r="Q65" i="32" s="1"/>
  <c r="P67" i="31"/>
  <c r="Q67" i="31" s="1"/>
  <c r="K114" i="30"/>
  <c r="K128" i="32"/>
  <c r="L128" i="32" s="1"/>
  <c r="K147" i="32"/>
  <c r="L147" i="32" s="1"/>
  <c r="K32" i="30"/>
  <c r="L32" i="30" s="1"/>
  <c r="P154" i="30"/>
  <c r="Q154" i="30" s="1"/>
  <c r="P40" i="30"/>
  <c r="Q40" i="30" s="1"/>
  <c r="K75" i="29"/>
  <c r="L75" i="29" s="1"/>
  <c r="P115" i="32"/>
  <c r="P73" i="31"/>
  <c r="Q73" i="31" s="1"/>
  <c r="K59" i="30"/>
  <c r="L59" i="30" s="1"/>
  <c r="K114" i="31"/>
  <c r="P109" i="32"/>
  <c r="Q109" i="32" s="1"/>
  <c r="P33" i="31"/>
  <c r="Q33" i="31" s="1"/>
  <c r="P110" i="29"/>
  <c r="Q110" i="29" s="1"/>
  <c r="P49" i="30"/>
  <c r="Q49" i="30" s="1"/>
  <c r="P85" i="29"/>
  <c r="Q85" i="29" s="1"/>
  <c r="P128" i="29"/>
  <c r="Q128" i="29" s="1"/>
  <c r="P52" i="30"/>
  <c r="P66" i="29"/>
  <c r="Q66" i="29" s="1"/>
  <c r="P47" i="29"/>
  <c r="Q47" i="29" s="1"/>
  <c r="K49" i="30"/>
  <c r="L49" i="30" s="1"/>
  <c r="K25" i="30"/>
  <c r="L25" i="30" s="1"/>
  <c r="K82" i="31"/>
  <c r="L82" i="31" s="1"/>
  <c r="H36" i="31"/>
  <c r="K36" i="31" s="1"/>
  <c r="L36" i="31" s="1"/>
  <c r="K24" i="31"/>
  <c r="L24" i="31" s="1"/>
  <c r="P48" i="32"/>
  <c r="Q48" i="32" s="1"/>
  <c r="K23" i="32"/>
  <c r="L23" i="32" s="1"/>
  <c r="P125" i="30"/>
  <c r="P102" i="32"/>
  <c r="Q102" i="32" s="1"/>
  <c r="K48" i="30"/>
  <c r="L48" i="30" s="1"/>
  <c r="K55" i="29"/>
  <c r="L55" i="29" s="1"/>
  <c r="K137" i="32"/>
  <c r="L137" i="32" s="1"/>
  <c r="K77" i="31"/>
  <c r="L77" i="31" s="1"/>
  <c r="K70" i="30"/>
  <c r="K83" i="29"/>
  <c r="L83" i="29" s="1"/>
  <c r="K52" i="32"/>
  <c r="P39" i="32"/>
  <c r="Q39" i="32" s="1"/>
  <c r="K103" i="31"/>
  <c r="L103" i="31" s="1"/>
  <c r="P131" i="30"/>
  <c r="Q131" i="30" s="1"/>
  <c r="P149" i="29"/>
  <c r="Q149" i="29" s="1"/>
  <c r="P69" i="29"/>
  <c r="P105" i="32"/>
  <c r="P42" i="29"/>
  <c r="P70" i="29"/>
  <c r="P61" i="31"/>
  <c r="P58" i="32"/>
  <c r="Q58" i="32" s="1"/>
  <c r="P60" i="31"/>
  <c r="K109" i="30"/>
  <c r="L109" i="30" s="1"/>
  <c r="K31" i="30"/>
  <c r="L31" i="30" s="1"/>
  <c r="P107" i="29"/>
  <c r="P70" i="32"/>
  <c r="K76" i="31"/>
  <c r="L76" i="31" s="1"/>
  <c r="P147" i="30"/>
  <c r="Q147" i="30" s="1"/>
  <c r="K155" i="29"/>
  <c r="L155" i="29" s="1"/>
  <c r="P71" i="29"/>
  <c r="P31" i="31"/>
  <c r="Q31" i="31" s="1"/>
  <c r="K115" i="29"/>
  <c r="P150" i="31"/>
  <c r="K130" i="30"/>
  <c r="L130" i="30" s="1"/>
  <c r="K156" i="30"/>
  <c r="L156" i="30" s="1"/>
  <c r="P76" i="31"/>
  <c r="Q76" i="31" s="1"/>
  <c r="P75" i="31"/>
  <c r="Q75" i="31" s="1"/>
  <c r="K58" i="30"/>
  <c r="L58" i="30" s="1"/>
  <c r="P155" i="29"/>
  <c r="Q155" i="29" s="1"/>
  <c r="P115" i="29"/>
  <c r="K71" i="29"/>
  <c r="G218" i="32"/>
  <c r="G219" i="32" s="1"/>
  <c r="H135" i="29"/>
  <c r="P132" i="29"/>
  <c r="K67" i="29"/>
  <c r="L67" i="29" s="1"/>
  <c r="P219" i="30"/>
  <c r="P77" i="31"/>
  <c r="Q77" i="31" s="1"/>
  <c r="P131" i="31"/>
  <c r="Q131" i="31" s="1"/>
  <c r="K105" i="32"/>
  <c r="P127" i="32"/>
  <c r="Q127" i="32" s="1"/>
  <c r="K70" i="31"/>
  <c r="K165" i="29"/>
  <c r="L165" i="29" s="1"/>
  <c r="H36" i="29"/>
  <c r="P36" i="29" s="1"/>
  <c r="Q36" i="29" s="1"/>
  <c r="K70" i="29"/>
  <c r="K69" i="29"/>
  <c r="P155" i="30"/>
  <c r="Q155" i="30" s="1"/>
  <c r="P109" i="30"/>
  <c r="Q109" i="30" s="1"/>
  <c r="P55" i="30"/>
  <c r="Q55" i="30" s="1"/>
  <c r="P118" i="31"/>
  <c r="Q118" i="31" s="1"/>
  <c r="K31" i="31"/>
  <c r="L31" i="31" s="1"/>
  <c r="P103" i="31"/>
  <c r="Q103" i="31" s="1"/>
  <c r="K61" i="31"/>
  <c r="H54" i="31"/>
  <c r="H164" i="29"/>
  <c r="H173" i="29" s="1"/>
  <c r="K137" i="29"/>
  <c r="L137" i="29" s="1"/>
  <c r="K94" i="30"/>
  <c r="L94" i="30" s="1"/>
  <c r="H36" i="32"/>
  <c r="K36" i="32" s="1"/>
  <c r="L36" i="32" s="1"/>
  <c r="H99" i="29"/>
  <c r="P99" i="29" s="1"/>
  <c r="Q99" i="29" s="1"/>
  <c r="H81" i="31"/>
  <c r="H135" i="30"/>
  <c r="P135" i="30" s="1"/>
  <c r="Q135" i="30" s="1"/>
  <c r="H108" i="29"/>
  <c r="K108" i="29" s="1"/>
  <c r="L108" i="29" s="1"/>
  <c r="H108" i="31"/>
  <c r="P110" i="31"/>
  <c r="Q110" i="31" s="1"/>
  <c r="K83" i="31"/>
  <c r="L83" i="31" s="1"/>
  <c r="H81" i="32"/>
  <c r="P169" i="29"/>
  <c r="Q169" i="29" s="1"/>
  <c r="P137" i="30"/>
  <c r="Q137" i="30" s="1"/>
  <c r="H99" i="31"/>
  <c r="P99" i="31" s="1"/>
  <c r="Q99" i="31" s="1"/>
  <c r="H108" i="32"/>
  <c r="K108" i="32" s="1"/>
  <c r="L108" i="32" s="1"/>
  <c r="K169" i="29"/>
  <c r="L169" i="29" s="1"/>
  <c r="H72" i="29"/>
  <c r="K72" i="29" s="1"/>
  <c r="L72" i="29" s="1"/>
  <c r="K137" i="30"/>
  <c r="L137" i="30" s="1"/>
  <c r="P32" i="30"/>
  <c r="Q32" i="30" s="1"/>
  <c r="P114" i="30"/>
  <c r="K73" i="31"/>
  <c r="L73" i="31" s="1"/>
  <c r="H99" i="30"/>
  <c r="K99" i="30" s="1"/>
  <c r="L99" i="30" s="1"/>
  <c r="K154" i="30"/>
  <c r="L154" i="30" s="1"/>
  <c r="K71" i="32"/>
  <c r="H117" i="30"/>
  <c r="P117" i="30" s="1"/>
  <c r="Q117" i="30" s="1"/>
  <c r="H63" i="32"/>
  <c r="K119" i="29"/>
  <c r="L119" i="29" s="1"/>
  <c r="P147" i="32"/>
  <c r="Q147" i="32" s="1"/>
  <c r="K115" i="32"/>
  <c r="K40" i="30"/>
  <c r="L40" i="30" s="1"/>
  <c r="H63" i="29"/>
  <c r="K63" i="29" s="1"/>
  <c r="L63" i="29" s="1"/>
  <c r="P92" i="29"/>
  <c r="Q92" i="29" s="1"/>
  <c r="P59" i="30"/>
  <c r="Q59" i="30" s="1"/>
  <c r="H54" i="30"/>
  <c r="P54" i="30" s="1"/>
  <c r="Q54" i="30" s="1"/>
  <c r="K33" i="31"/>
  <c r="L33" i="31" s="1"/>
  <c r="K65" i="32"/>
  <c r="L65" i="32" s="1"/>
  <c r="H135" i="32"/>
  <c r="K135" i="32" s="1"/>
  <c r="L135" i="32" s="1"/>
  <c r="G218" i="30"/>
  <c r="G219" i="30" s="1"/>
  <c r="G34" i="30"/>
  <c r="P71" i="30"/>
  <c r="K75" i="30"/>
  <c r="L75" i="30" s="1"/>
  <c r="H126" i="29"/>
  <c r="P126" i="29" s="1"/>
  <c r="Q126" i="29" s="1"/>
  <c r="K25" i="29"/>
  <c r="L25" i="29" s="1"/>
  <c r="K138" i="31"/>
  <c r="L138" i="31" s="1"/>
  <c r="K87" i="30"/>
  <c r="P130" i="32"/>
  <c r="Q130" i="32" s="1"/>
  <c r="K43" i="30"/>
  <c r="P105" i="29"/>
  <c r="H54" i="29"/>
  <c r="K51" i="29"/>
  <c r="K104" i="30"/>
  <c r="L104" i="30" s="1"/>
  <c r="K150" i="30"/>
  <c r="H108" i="30"/>
  <c r="P30" i="30"/>
  <c r="Q30" i="30" s="1"/>
  <c r="P52" i="31"/>
  <c r="K130" i="32"/>
  <c r="L130" i="32" s="1"/>
  <c r="P83" i="32"/>
  <c r="Q83" i="32" s="1"/>
  <c r="P87" i="32"/>
  <c r="H72" i="32"/>
  <c r="K72" i="32" s="1"/>
  <c r="L72" i="32" s="1"/>
  <c r="K150" i="31"/>
  <c r="K157" i="29"/>
  <c r="L157" i="29" s="1"/>
  <c r="P60" i="30"/>
  <c r="K133" i="30"/>
  <c r="K96" i="30"/>
  <c r="P70" i="30"/>
  <c r="P83" i="29"/>
  <c r="Q83" i="29" s="1"/>
  <c r="K41" i="29"/>
  <c r="L41" i="29" s="1"/>
  <c r="K85" i="31"/>
  <c r="L85" i="31" s="1"/>
  <c r="P32" i="32"/>
  <c r="Q32" i="32" s="1"/>
  <c r="P23" i="31"/>
  <c r="Q23" i="31" s="1"/>
  <c r="K105" i="30"/>
  <c r="K147" i="31"/>
  <c r="L147" i="31" s="1"/>
  <c r="K40" i="32"/>
  <c r="L40" i="32" s="1"/>
  <c r="K96" i="29"/>
  <c r="K130" i="31"/>
  <c r="L130" i="31" s="1"/>
  <c r="P30" i="32"/>
  <c r="Q30" i="32" s="1"/>
  <c r="K115" i="30"/>
  <c r="P151" i="32"/>
  <c r="K105" i="31"/>
  <c r="K85" i="32"/>
  <c r="L85" i="32" s="1"/>
  <c r="P91" i="31"/>
  <c r="Q91" i="31" s="1"/>
  <c r="K140" i="31"/>
  <c r="L140" i="31" s="1"/>
  <c r="K73" i="30"/>
  <c r="L73" i="30" s="1"/>
  <c r="P52" i="32"/>
  <c r="K131" i="29"/>
  <c r="L131" i="29" s="1"/>
  <c r="P130" i="29"/>
  <c r="Q130" i="29" s="1"/>
  <c r="P65" i="29"/>
  <c r="Q65" i="29" s="1"/>
  <c r="P51" i="29"/>
  <c r="H90" i="29"/>
  <c r="P93" i="30"/>
  <c r="Q93" i="30" s="1"/>
  <c r="P150" i="30"/>
  <c r="H90" i="30"/>
  <c r="H27" i="30"/>
  <c r="K30" i="30"/>
  <c r="L30" i="30" s="1"/>
  <c r="K48" i="31"/>
  <c r="L48" i="31" s="1"/>
  <c r="H45" i="31"/>
  <c r="K45" i="31" s="1"/>
  <c r="L45" i="31" s="1"/>
  <c r="K26" i="31"/>
  <c r="L26" i="31" s="1"/>
  <c r="P55" i="32"/>
  <c r="Q55" i="32" s="1"/>
  <c r="P73" i="32"/>
  <c r="Q73" i="32" s="1"/>
  <c r="G34" i="32"/>
  <c r="K26" i="30"/>
  <c r="L26" i="30" s="1"/>
  <c r="P133" i="31"/>
  <c r="K82" i="32"/>
  <c r="L82" i="32" s="1"/>
  <c r="P41" i="29"/>
  <c r="Q41" i="29" s="1"/>
  <c r="P147" i="31"/>
  <c r="Q147" i="31" s="1"/>
  <c r="K64" i="32"/>
  <c r="L64" i="32" s="1"/>
  <c r="P105" i="31"/>
  <c r="P118" i="32"/>
  <c r="Q118" i="32" s="1"/>
  <c r="K39" i="29"/>
  <c r="L39" i="29" s="1"/>
  <c r="P29" i="29"/>
  <c r="Q29" i="29" s="1"/>
  <c r="K125" i="31"/>
  <c r="P88" i="29"/>
  <c r="K148" i="31"/>
  <c r="L148" i="31" s="1"/>
  <c r="P79" i="30"/>
  <c r="K48" i="32"/>
  <c r="L48" i="32" s="1"/>
  <c r="P118" i="30"/>
  <c r="Q118" i="30" s="1"/>
  <c r="P75" i="29"/>
  <c r="Q75" i="29" s="1"/>
  <c r="K157" i="32"/>
  <c r="L157" i="32" s="1"/>
  <c r="P79" i="32"/>
  <c r="K31" i="32"/>
  <c r="L31" i="32" s="1"/>
  <c r="K95" i="31"/>
  <c r="L95" i="31" s="1"/>
  <c r="K66" i="29"/>
  <c r="L66" i="29" s="1"/>
  <c r="K29" i="32"/>
  <c r="L29" i="32" s="1"/>
  <c r="K39" i="32"/>
  <c r="L39" i="32" s="1"/>
  <c r="P25" i="29"/>
  <c r="Q25" i="29" s="1"/>
  <c r="K22" i="32"/>
  <c r="L22" i="32" s="1"/>
  <c r="K83" i="32"/>
  <c r="L83" i="32" s="1"/>
  <c r="K119" i="31"/>
  <c r="L119" i="31" s="1"/>
  <c r="P66" i="32"/>
  <c r="Q66" i="32" s="1"/>
  <c r="P87" i="29"/>
  <c r="H36" i="30"/>
  <c r="P36" i="30" s="1"/>
  <c r="Q36" i="30" s="1"/>
  <c r="K73" i="32"/>
  <c r="L73" i="32" s="1"/>
  <c r="P128" i="30"/>
  <c r="Q128" i="30" s="1"/>
  <c r="P157" i="29"/>
  <c r="Q157" i="29" s="1"/>
  <c r="K42" i="32"/>
  <c r="P69" i="30"/>
  <c r="P53" i="32"/>
  <c r="P131" i="29"/>
  <c r="Q131" i="29" s="1"/>
  <c r="H144" i="29"/>
  <c r="P144" i="29" s="1"/>
  <c r="Q144" i="29" s="1"/>
  <c r="K130" i="29"/>
  <c r="L130" i="29" s="1"/>
  <c r="P60" i="29"/>
  <c r="H117" i="29"/>
  <c r="P61" i="29"/>
  <c r="K93" i="30"/>
  <c r="L93" i="30" s="1"/>
  <c r="H117" i="31"/>
  <c r="K117" i="31" s="1"/>
  <c r="L117" i="31" s="1"/>
  <c r="P48" i="31"/>
  <c r="Q48" i="31" s="1"/>
  <c r="P66" i="31"/>
  <c r="Q66" i="31" s="1"/>
  <c r="P26" i="31"/>
  <c r="Q26" i="31" s="1"/>
  <c r="H126" i="32"/>
  <c r="K126" i="32" s="1"/>
  <c r="L126" i="32" s="1"/>
  <c r="P26" i="30"/>
  <c r="Q26" i="30" s="1"/>
  <c r="K128" i="31"/>
  <c r="L128" i="31" s="1"/>
  <c r="K133" i="31"/>
  <c r="P82" i="32"/>
  <c r="Q82" i="32" s="1"/>
  <c r="P82" i="30"/>
  <c r="Q82" i="30" s="1"/>
  <c r="P124" i="30"/>
  <c r="P64" i="32"/>
  <c r="Q64" i="32" s="1"/>
  <c r="K76" i="29"/>
  <c r="L76" i="29" s="1"/>
  <c r="P138" i="32"/>
  <c r="Q138" i="32" s="1"/>
  <c r="P116" i="32"/>
  <c r="K61" i="32"/>
  <c r="P25" i="32"/>
  <c r="Q25" i="32" s="1"/>
  <c r="P138" i="30"/>
  <c r="Q138" i="30" s="1"/>
  <c r="K89" i="30"/>
  <c r="K42" i="29"/>
  <c r="K26" i="32"/>
  <c r="L26" i="32" s="1"/>
  <c r="P114" i="32"/>
  <c r="P132" i="32"/>
  <c r="K58" i="32"/>
  <c r="L58" i="32" s="1"/>
  <c r="P31" i="30"/>
  <c r="Q31" i="30" s="1"/>
  <c r="P23" i="32"/>
  <c r="Q23" i="32" s="1"/>
  <c r="P110" i="32"/>
  <c r="Q110" i="32" s="1"/>
  <c r="P89" i="29"/>
  <c r="K128" i="29"/>
  <c r="L128" i="29" s="1"/>
  <c r="K95" i="30"/>
  <c r="L95" i="30" s="1"/>
  <c r="P77" i="29"/>
  <c r="Q77" i="29" s="1"/>
  <c r="P65" i="31"/>
  <c r="Q65" i="31" s="1"/>
  <c r="K87" i="32"/>
  <c r="K69" i="31"/>
  <c r="K64" i="29"/>
  <c r="L64" i="29" s="1"/>
  <c r="P25" i="31"/>
  <c r="Q25" i="31" s="1"/>
  <c r="K49" i="29"/>
  <c r="L49" i="29" s="1"/>
  <c r="K93" i="32"/>
  <c r="L93" i="32" s="1"/>
  <c r="K95" i="29"/>
  <c r="L95" i="29" s="1"/>
  <c r="K60" i="29"/>
  <c r="K61" i="29"/>
  <c r="K71" i="30"/>
  <c r="H63" i="31"/>
  <c r="K63" i="31" s="1"/>
  <c r="L63" i="31" s="1"/>
  <c r="P93" i="32"/>
  <c r="Q93" i="32" s="1"/>
  <c r="K107" i="32"/>
  <c r="P149" i="32"/>
  <c r="Q149" i="32" s="1"/>
  <c r="K66" i="32"/>
  <c r="L66" i="32" s="1"/>
  <c r="H90" i="31"/>
  <c r="P132" i="31"/>
  <c r="K71" i="31"/>
  <c r="K124" i="30"/>
  <c r="P140" i="29"/>
  <c r="Q140" i="29" s="1"/>
  <c r="G194" i="30"/>
  <c r="P104" i="32"/>
  <c r="Q104" i="32" s="1"/>
  <c r="K32" i="29"/>
  <c r="L32" i="29" s="1"/>
  <c r="K149" i="29"/>
  <c r="L149" i="29" s="1"/>
  <c r="P31" i="29"/>
  <c r="Q31" i="29" s="1"/>
  <c r="P64" i="30"/>
  <c r="Q64" i="30" s="1"/>
  <c r="K43" i="29"/>
  <c r="P41" i="32"/>
  <c r="Q41" i="32" s="1"/>
  <c r="K147" i="30"/>
  <c r="L147" i="30" s="1"/>
  <c r="K107" i="30"/>
  <c r="K104" i="29"/>
  <c r="L104" i="29" s="1"/>
  <c r="K149" i="30"/>
  <c r="L149" i="30" s="1"/>
  <c r="K24" i="32"/>
  <c r="L24" i="32" s="1"/>
  <c r="K88" i="31"/>
  <c r="P130" i="30"/>
  <c r="Q130" i="30" s="1"/>
  <c r="K59" i="29"/>
  <c r="L59" i="29" s="1"/>
  <c r="K43" i="32"/>
  <c r="K97" i="30"/>
  <c r="P47" i="32"/>
  <c r="Q47" i="32" s="1"/>
  <c r="K119" i="30"/>
  <c r="L119" i="30" s="1"/>
  <c r="K33" i="32"/>
  <c r="L33" i="32" s="1"/>
  <c r="P59" i="32"/>
  <c r="Q59" i="32" s="1"/>
  <c r="P84" i="32"/>
  <c r="Q84" i="32" s="1"/>
  <c r="K47" i="29"/>
  <c r="L47" i="29" s="1"/>
  <c r="K65" i="30"/>
  <c r="L65" i="30" s="1"/>
  <c r="K105" i="29"/>
  <c r="P65" i="30"/>
  <c r="Q65" i="30" s="1"/>
  <c r="K52" i="31"/>
  <c r="K83" i="30"/>
  <c r="L83" i="30" s="1"/>
  <c r="K102" i="31"/>
  <c r="L102" i="31" s="1"/>
  <c r="P104" i="30"/>
  <c r="Q104" i="30" s="1"/>
  <c r="K87" i="29"/>
  <c r="P95" i="29"/>
  <c r="Q95" i="29" s="1"/>
  <c r="K93" i="29"/>
  <c r="L93" i="29" s="1"/>
  <c r="P75" i="30"/>
  <c r="Q75" i="30" s="1"/>
  <c r="K110" i="30"/>
  <c r="L110" i="30" s="1"/>
  <c r="K82" i="30"/>
  <c r="L82" i="30" s="1"/>
  <c r="P41" i="30"/>
  <c r="Q41" i="30" s="1"/>
  <c r="P96" i="31"/>
  <c r="P94" i="31"/>
  <c r="Q94" i="31" s="1"/>
  <c r="K47" i="32"/>
  <c r="L47" i="32" s="1"/>
  <c r="P107" i="32"/>
  <c r="K69" i="32"/>
  <c r="P95" i="32"/>
  <c r="Q95" i="32" s="1"/>
  <c r="K149" i="32"/>
  <c r="L149" i="32" s="1"/>
  <c r="K25" i="31"/>
  <c r="L25" i="31" s="1"/>
  <c r="K91" i="31"/>
  <c r="L91" i="31" s="1"/>
  <c r="K132" i="31"/>
  <c r="P85" i="31"/>
  <c r="Q85" i="31" s="1"/>
  <c r="P71" i="31"/>
  <c r="K66" i="30"/>
  <c r="L66" i="30" s="1"/>
  <c r="P87" i="31"/>
  <c r="K140" i="29"/>
  <c r="L140" i="29" s="1"/>
  <c r="P43" i="30"/>
  <c r="K127" i="31"/>
  <c r="L127" i="31" s="1"/>
  <c r="P42" i="30"/>
  <c r="P156" i="32"/>
  <c r="Q156" i="32" s="1"/>
  <c r="P94" i="32"/>
  <c r="Q94" i="32" s="1"/>
  <c r="K46" i="32"/>
  <c r="L46" i="32" s="1"/>
  <c r="K131" i="30"/>
  <c r="L131" i="30" s="1"/>
  <c r="K67" i="30"/>
  <c r="L67" i="30" s="1"/>
  <c r="P57" i="32"/>
  <c r="Q57" i="32" s="1"/>
  <c r="P150" i="32"/>
  <c r="P51" i="32"/>
  <c r="P24" i="30"/>
  <c r="Q24" i="30" s="1"/>
  <c r="K127" i="30"/>
  <c r="L127" i="30" s="1"/>
  <c r="P128" i="32"/>
  <c r="Q128" i="32" s="1"/>
  <c r="K156" i="31"/>
  <c r="L156" i="31" s="1"/>
  <c r="K103" i="32"/>
  <c r="L103" i="32" s="1"/>
  <c r="P26" i="29"/>
  <c r="Q26" i="29" s="1"/>
  <c r="K88" i="30"/>
  <c r="K94" i="29"/>
  <c r="L94" i="29" s="1"/>
  <c r="K109" i="32"/>
  <c r="L109" i="32" s="1"/>
  <c r="K104" i="31"/>
  <c r="L104" i="31" s="1"/>
  <c r="K110" i="29"/>
  <c r="L110" i="29" s="1"/>
  <c r="P22" i="29"/>
  <c r="Q22" i="29" s="1"/>
  <c r="K77" i="30"/>
  <c r="L77" i="30" s="1"/>
  <c r="K107" i="31"/>
  <c r="K154" i="31"/>
  <c r="L154" i="31" s="1"/>
  <c r="P96" i="32"/>
  <c r="K65" i="29"/>
  <c r="L65" i="29" s="1"/>
  <c r="H20" i="32"/>
  <c r="K60" i="30"/>
  <c r="K79" i="31"/>
  <c r="K82" i="29"/>
  <c r="L82" i="29" s="1"/>
  <c r="K125" i="29"/>
  <c r="K107" i="29"/>
  <c r="H81" i="29"/>
  <c r="K81" i="29" s="1"/>
  <c r="L81" i="29" s="1"/>
  <c r="P93" i="29"/>
  <c r="Q93" i="29" s="1"/>
  <c r="H45" i="29"/>
  <c r="P48" i="29"/>
  <c r="Q48" i="29" s="1"/>
  <c r="P30" i="29"/>
  <c r="Q30" i="29" s="1"/>
  <c r="H144" i="30"/>
  <c r="K144" i="30" s="1"/>
  <c r="L144" i="30" s="1"/>
  <c r="K69" i="30"/>
  <c r="P73" i="30"/>
  <c r="Q73" i="30" s="1"/>
  <c r="P110" i="30"/>
  <c r="Q110" i="30" s="1"/>
  <c r="K41" i="30"/>
  <c r="L41" i="30" s="1"/>
  <c r="K96" i="31"/>
  <c r="H153" i="31"/>
  <c r="K94" i="31"/>
  <c r="L94" i="31" s="1"/>
  <c r="H153" i="32"/>
  <c r="K153" i="32" s="1"/>
  <c r="L153" i="32" s="1"/>
  <c r="P33" i="32"/>
  <c r="Q33" i="32" s="1"/>
  <c r="K55" i="32"/>
  <c r="L55" i="32" s="1"/>
  <c r="P69" i="32"/>
  <c r="K95" i="32"/>
  <c r="L95" i="32" s="1"/>
  <c r="K102" i="32"/>
  <c r="L102" i="32" s="1"/>
  <c r="H144" i="31"/>
  <c r="G173" i="29"/>
  <c r="P97" i="32"/>
  <c r="P49" i="32"/>
  <c r="Q49" i="32" s="1"/>
  <c r="P30" i="31"/>
  <c r="Q30" i="31" s="1"/>
  <c r="P140" i="32"/>
  <c r="Q140" i="32" s="1"/>
  <c r="K151" i="31"/>
  <c r="P24" i="29"/>
  <c r="Q24" i="29" s="1"/>
  <c r="K93" i="31"/>
  <c r="L93" i="31" s="1"/>
  <c r="P102" i="30"/>
  <c r="Q102" i="30" s="1"/>
  <c r="P140" i="30"/>
  <c r="Q140" i="30" s="1"/>
  <c r="P76" i="30"/>
  <c r="Q76" i="30" s="1"/>
  <c r="P78" i="30"/>
  <c r="K60" i="32"/>
  <c r="K109" i="31"/>
  <c r="L109" i="31" s="1"/>
  <c r="P29" i="32"/>
  <c r="Q29" i="32" s="1"/>
  <c r="I202" i="29"/>
  <c r="I224" i="29" s="1"/>
  <c r="G194" i="29"/>
  <c r="I202" i="32"/>
  <c r="I224" i="32" s="1"/>
  <c r="N202" i="32"/>
  <c r="N224" i="32" s="1"/>
  <c r="I202" i="31"/>
  <c r="I224" i="31" s="1"/>
  <c r="N202" i="30"/>
  <c r="N224" i="30" s="1"/>
  <c r="H27" i="32"/>
  <c r="H54" i="32"/>
  <c r="G218" i="29"/>
  <c r="G219" i="29" s="1"/>
  <c r="P128" i="31"/>
  <c r="Q128" i="31" s="1"/>
  <c r="N202" i="29"/>
  <c r="N224" i="29" s="1"/>
  <c r="G34" i="29"/>
  <c r="G173" i="31"/>
  <c r="H196" i="29"/>
  <c r="P196" i="29" s="1"/>
  <c r="Q196" i="29" s="1"/>
  <c r="H126" i="31"/>
  <c r="K126" i="31" s="1"/>
  <c r="L126" i="31" s="1"/>
  <c r="P168" i="31"/>
  <c r="Q168" i="31" s="1"/>
  <c r="K212" i="32"/>
  <c r="L212" i="32" s="1"/>
  <c r="H81" i="30"/>
  <c r="H211" i="32"/>
  <c r="K211" i="32" s="1"/>
  <c r="L211" i="32" s="1"/>
  <c r="N202" i="31"/>
  <c r="N224" i="31" s="1"/>
  <c r="P200" i="29"/>
  <c r="Q200" i="29" s="1"/>
  <c r="G34" i="31"/>
  <c r="P83" i="30"/>
  <c r="Q83" i="30" s="1"/>
  <c r="P138" i="31"/>
  <c r="Q138" i="31" s="1"/>
  <c r="I202" i="30"/>
  <c r="I224" i="30" s="1"/>
  <c r="G162" i="29"/>
  <c r="K199" i="30"/>
  <c r="L199" i="30" s="1"/>
  <c r="H190" i="30"/>
  <c r="P190" i="30" s="1"/>
  <c r="Q190" i="30" s="1"/>
  <c r="K186" i="31"/>
  <c r="L186" i="31" s="1"/>
  <c r="H187" i="31"/>
  <c r="K187" i="31" s="1"/>
  <c r="L187" i="31" s="1"/>
  <c r="G194" i="31"/>
  <c r="K154" i="29"/>
  <c r="L154" i="29" s="1"/>
  <c r="H153" i="29"/>
  <c r="P188" i="31"/>
  <c r="Q188" i="31" s="1"/>
  <c r="O202" i="31"/>
  <c r="H135" i="31"/>
  <c r="K135" i="31" s="1"/>
  <c r="L135" i="31" s="1"/>
  <c r="H45" i="32"/>
  <c r="P45" i="32" s="1"/>
  <c r="Q45" i="32" s="1"/>
  <c r="K192" i="30"/>
  <c r="L192" i="30" s="1"/>
  <c r="H196" i="30"/>
  <c r="H201" i="30" s="1"/>
  <c r="K201" i="30" s="1"/>
  <c r="L201" i="30" s="1"/>
  <c r="P74" i="30"/>
  <c r="Q74" i="30" s="1"/>
  <c r="H72" i="30"/>
  <c r="P29" i="30"/>
  <c r="Q29" i="30" s="1"/>
  <c r="K29" i="30"/>
  <c r="L29" i="30" s="1"/>
  <c r="H126" i="30"/>
  <c r="K126" i="30" s="1"/>
  <c r="L126" i="30" s="1"/>
  <c r="H184" i="31"/>
  <c r="K184" i="31" s="1"/>
  <c r="L184" i="31" s="1"/>
  <c r="P66" i="30"/>
  <c r="Q66" i="30" s="1"/>
  <c r="H63" i="30"/>
  <c r="K128" i="30"/>
  <c r="L128" i="30" s="1"/>
  <c r="G173" i="30"/>
  <c r="K145" i="32"/>
  <c r="L145" i="32" s="1"/>
  <c r="H144" i="32"/>
  <c r="P145" i="32"/>
  <c r="Q145" i="32" s="1"/>
  <c r="K206" i="32"/>
  <c r="L206" i="32" s="1"/>
  <c r="P206" i="32"/>
  <c r="Q206" i="32" s="1"/>
  <c r="L28" i="32"/>
  <c r="K187" i="32"/>
  <c r="L187" i="32" s="1"/>
  <c r="P187" i="32"/>
  <c r="Q187" i="32" s="1"/>
  <c r="K175" i="32"/>
  <c r="L175" i="32" s="1"/>
  <c r="P175" i="32"/>
  <c r="Q175" i="32" s="1"/>
  <c r="H182" i="32"/>
  <c r="P219" i="32"/>
  <c r="K190" i="32"/>
  <c r="L190" i="32" s="1"/>
  <c r="P190" i="32"/>
  <c r="Q190" i="32" s="1"/>
  <c r="K184" i="32"/>
  <c r="L184" i="32" s="1"/>
  <c r="H194" i="32"/>
  <c r="K194" i="32" s="1"/>
  <c r="L194" i="32" s="1"/>
  <c r="P184" i="32"/>
  <c r="Q184" i="32" s="1"/>
  <c r="K91" i="32"/>
  <c r="L91" i="32" s="1"/>
  <c r="P91" i="32"/>
  <c r="Q91" i="32" s="1"/>
  <c r="H90" i="32"/>
  <c r="G194" i="32"/>
  <c r="H99" i="32"/>
  <c r="K101" i="32"/>
  <c r="L101" i="32" s="1"/>
  <c r="P101" i="32"/>
  <c r="Q101" i="32" s="1"/>
  <c r="H117" i="32"/>
  <c r="K119" i="32"/>
  <c r="L119" i="32" s="1"/>
  <c r="P119" i="32"/>
  <c r="Q119" i="32" s="1"/>
  <c r="G162" i="32"/>
  <c r="O202" i="32"/>
  <c r="P201" i="32"/>
  <c r="J202" i="32"/>
  <c r="Q19" i="32"/>
  <c r="P168" i="32"/>
  <c r="Q168" i="32" s="1"/>
  <c r="K168" i="32"/>
  <c r="L168" i="32" s="1"/>
  <c r="P164" i="32"/>
  <c r="Q164" i="32" s="1"/>
  <c r="H173" i="32"/>
  <c r="K164" i="32"/>
  <c r="L164" i="32" s="1"/>
  <c r="P177" i="32"/>
  <c r="Q177" i="32" s="1"/>
  <c r="K177" i="32"/>
  <c r="L177" i="32" s="1"/>
  <c r="G173" i="32"/>
  <c r="K155" i="32"/>
  <c r="L155" i="32" s="1"/>
  <c r="P155" i="32"/>
  <c r="Q155" i="32" s="1"/>
  <c r="L21" i="32"/>
  <c r="H201" i="32"/>
  <c r="K201" i="32" s="1"/>
  <c r="L201" i="32" s="1"/>
  <c r="K196" i="32"/>
  <c r="L196" i="32" s="1"/>
  <c r="P196" i="32"/>
  <c r="Q196" i="32" s="1"/>
  <c r="K190" i="31"/>
  <c r="L190" i="31" s="1"/>
  <c r="P190" i="31"/>
  <c r="Q190" i="31" s="1"/>
  <c r="Q21" i="31"/>
  <c r="P22" i="31"/>
  <c r="Q22" i="31" s="1"/>
  <c r="K22" i="31"/>
  <c r="P29" i="31"/>
  <c r="Q29" i="31" s="1"/>
  <c r="K29" i="31"/>
  <c r="L29" i="31" s="1"/>
  <c r="P19" i="31"/>
  <c r="K19" i="31"/>
  <c r="P219" i="31"/>
  <c r="G162" i="31"/>
  <c r="K211" i="31"/>
  <c r="L211" i="31" s="1"/>
  <c r="P211" i="31"/>
  <c r="Q211" i="31" s="1"/>
  <c r="H173" i="31"/>
  <c r="K164" i="31"/>
  <c r="L164" i="31" s="1"/>
  <c r="P164" i="31"/>
  <c r="Q164" i="31" s="1"/>
  <c r="H27" i="31"/>
  <c r="P201" i="31"/>
  <c r="H218" i="31"/>
  <c r="Q218" i="31" s="1"/>
  <c r="K206" i="31"/>
  <c r="L206" i="31" s="1"/>
  <c r="P206" i="31"/>
  <c r="Q206" i="31" s="1"/>
  <c r="Q28" i="31"/>
  <c r="H201" i="31"/>
  <c r="K201" i="31" s="1"/>
  <c r="L201" i="31" s="1"/>
  <c r="K196" i="31"/>
  <c r="L196" i="31" s="1"/>
  <c r="P196" i="31"/>
  <c r="Q196" i="31" s="1"/>
  <c r="L28" i="31"/>
  <c r="H20" i="31"/>
  <c r="H72" i="31"/>
  <c r="K74" i="31"/>
  <c r="L74" i="31" s="1"/>
  <c r="P74" i="31"/>
  <c r="Q74" i="31" s="1"/>
  <c r="J202" i="31"/>
  <c r="P187" i="30"/>
  <c r="Q187" i="30" s="1"/>
  <c r="K187" i="30"/>
  <c r="L187" i="30" s="1"/>
  <c r="P175" i="30"/>
  <c r="Q175" i="30" s="1"/>
  <c r="H182" i="30"/>
  <c r="K175" i="30"/>
  <c r="L175" i="30" s="1"/>
  <c r="L28" i="30"/>
  <c r="J202" i="30"/>
  <c r="P201" i="30"/>
  <c r="P159" i="30"/>
  <c r="K159" i="30"/>
  <c r="G162" i="30"/>
  <c r="O202" i="30"/>
  <c r="H20" i="30"/>
  <c r="K22" i="30"/>
  <c r="P22" i="30"/>
  <c r="P164" i="30"/>
  <c r="Q164" i="30" s="1"/>
  <c r="H173" i="30"/>
  <c r="K164" i="30"/>
  <c r="L164" i="30" s="1"/>
  <c r="H211" i="30"/>
  <c r="H218" i="30" s="1"/>
  <c r="Q218" i="30" s="1"/>
  <c r="K213" i="30"/>
  <c r="L213" i="30" s="1"/>
  <c r="P213" i="30"/>
  <c r="Q213" i="30" s="1"/>
  <c r="P168" i="30"/>
  <c r="Q168" i="30" s="1"/>
  <c r="K168" i="30"/>
  <c r="L168" i="30" s="1"/>
  <c r="H153" i="30"/>
  <c r="H45" i="30"/>
  <c r="K47" i="30"/>
  <c r="L47" i="30" s="1"/>
  <c r="P47" i="30"/>
  <c r="Q47" i="30" s="1"/>
  <c r="K19" i="30"/>
  <c r="P19" i="30"/>
  <c r="K206" i="30"/>
  <c r="L206" i="30" s="1"/>
  <c r="P206" i="30"/>
  <c r="Q206" i="30" s="1"/>
  <c r="P184" i="30"/>
  <c r="Q184" i="30" s="1"/>
  <c r="K184" i="30"/>
  <c r="L184" i="30" s="1"/>
  <c r="Q28" i="30"/>
  <c r="P168" i="29"/>
  <c r="Q168" i="29" s="1"/>
  <c r="K168" i="29"/>
  <c r="L168" i="29" s="1"/>
  <c r="K206" i="29"/>
  <c r="L206" i="29" s="1"/>
  <c r="P206" i="29"/>
  <c r="Q206" i="29" s="1"/>
  <c r="P219" i="29"/>
  <c r="L19" i="29"/>
  <c r="Q21" i="29"/>
  <c r="K184" i="29"/>
  <c r="L184" i="29" s="1"/>
  <c r="H194" i="29"/>
  <c r="K194" i="29" s="1"/>
  <c r="L194" i="29" s="1"/>
  <c r="P184" i="29"/>
  <c r="Q184" i="29" s="1"/>
  <c r="J202" i="29"/>
  <c r="Q28" i="29"/>
  <c r="L21" i="29"/>
  <c r="P201" i="29"/>
  <c r="O202" i="29"/>
  <c r="K175" i="29"/>
  <c r="L175" i="29" s="1"/>
  <c r="P175" i="29"/>
  <c r="Q175" i="29" s="1"/>
  <c r="H182" i="29"/>
  <c r="P175" i="31" l="1"/>
  <c r="Q175" i="31" s="1"/>
  <c r="K175" i="31"/>
  <c r="L175" i="31" s="1"/>
  <c r="K99" i="31"/>
  <c r="L99" i="31" s="1"/>
  <c r="K135" i="30"/>
  <c r="L135" i="30" s="1"/>
  <c r="P63" i="29"/>
  <c r="Q63" i="29" s="1"/>
  <c r="H218" i="29"/>
  <c r="K218" i="29" s="1"/>
  <c r="L218" i="29" s="1"/>
  <c r="P211" i="29"/>
  <c r="Q211" i="29" s="1"/>
  <c r="P36" i="32"/>
  <c r="Q36" i="32" s="1"/>
  <c r="P144" i="30"/>
  <c r="Q144" i="30" s="1"/>
  <c r="P153" i="32"/>
  <c r="Q153" i="32" s="1"/>
  <c r="P72" i="29"/>
  <c r="Q72" i="29" s="1"/>
  <c r="K144" i="29"/>
  <c r="L144" i="29" s="1"/>
  <c r="K36" i="30"/>
  <c r="L36" i="30" s="1"/>
  <c r="P72" i="32"/>
  <c r="Q72" i="32" s="1"/>
  <c r="K20" i="29"/>
  <c r="P108" i="32"/>
  <c r="Q108" i="32" s="1"/>
  <c r="H34" i="29"/>
  <c r="K164" i="29"/>
  <c r="L164" i="29" s="1"/>
  <c r="P36" i="31"/>
  <c r="Q36" i="31" s="1"/>
  <c r="P135" i="31"/>
  <c r="Q135" i="31" s="1"/>
  <c r="P81" i="31"/>
  <c r="Q81" i="31" s="1"/>
  <c r="L27" i="29"/>
  <c r="K99" i="29"/>
  <c r="L99" i="29" s="1"/>
  <c r="K45" i="29"/>
  <c r="L45" i="29" s="1"/>
  <c r="P187" i="31"/>
  <c r="Q187" i="31" s="1"/>
  <c r="P45" i="31"/>
  <c r="Q45" i="31" s="1"/>
  <c r="P153" i="31"/>
  <c r="Q153" i="31" s="1"/>
  <c r="P117" i="31"/>
  <c r="Q117" i="31" s="1"/>
  <c r="K54" i="30"/>
  <c r="L54" i="30" s="1"/>
  <c r="K63" i="32"/>
  <c r="L63" i="32" s="1"/>
  <c r="P27" i="29"/>
  <c r="P81" i="32"/>
  <c r="Q81" i="32" s="1"/>
  <c r="K36" i="29"/>
  <c r="L36" i="29" s="1"/>
  <c r="P81" i="29"/>
  <c r="Q81" i="29" s="1"/>
  <c r="P108" i="30"/>
  <c r="Q108" i="30" s="1"/>
  <c r="Q27" i="29"/>
  <c r="K81" i="32"/>
  <c r="L81" i="32" s="1"/>
  <c r="K108" i="31"/>
  <c r="L108" i="31" s="1"/>
  <c r="K27" i="29"/>
  <c r="P126" i="31"/>
  <c r="Q126" i="31" s="1"/>
  <c r="H34" i="32"/>
  <c r="P63" i="31"/>
  <c r="Q63" i="31" s="1"/>
  <c r="P90" i="30"/>
  <c r="Q90" i="30" s="1"/>
  <c r="Q27" i="32"/>
  <c r="P108" i="29"/>
  <c r="Q108" i="29" s="1"/>
  <c r="K54" i="31"/>
  <c r="L54" i="31" s="1"/>
  <c r="K45" i="32"/>
  <c r="L45" i="32" s="1"/>
  <c r="Q194" i="29"/>
  <c r="K81" i="31"/>
  <c r="L81" i="31" s="1"/>
  <c r="K27" i="32"/>
  <c r="K117" i="30"/>
  <c r="L117" i="30" s="1"/>
  <c r="P54" i="31"/>
  <c r="Q54" i="31" s="1"/>
  <c r="P99" i="30"/>
  <c r="Q99" i="30" s="1"/>
  <c r="K108" i="30"/>
  <c r="L108" i="30" s="1"/>
  <c r="P27" i="32"/>
  <c r="P164" i="29"/>
  <c r="Q164" i="29" s="1"/>
  <c r="P108" i="31"/>
  <c r="Q108" i="31" s="1"/>
  <c r="K90" i="30"/>
  <c r="L90" i="30" s="1"/>
  <c r="P135" i="32"/>
  <c r="Q135" i="32" s="1"/>
  <c r="K20" i="32"/>
  <c r="K135" i="29"/>
  <c r="L135" i="29" s="1"/>
  <c r="P135" i="29"/>
  <c r="Q135" i="29" s="1"/>
  <c r="K126" i="29"/>
  <c r="L126" i="29" s="1"/>
  <c r="Q20" i="32"/>
  <c r="P27" i="30"/>
  <c r="Q27" i="30"/>
  <c r="P63" i="32"/>
  <c r="Q63" i="32" s="1"/>
  <c r="G202" i="30"/>
  <c r="H162" i="29"/>
  <c r="P162" i="29" s="1"/>
  <c r="Q162" i="29" s="1"/>
  <c r="P20" i="29"/>
  <c r="K90" i="29"/>
  <c r="L90" i="29" s="1"/>
  <c r="P54" i="29"/>
  <c r="Q54" i="29" s="1"/>
  <c r="K117" i="29"/>
  <c r="L117" i="29" s="1"/>
  <c r="P90" i="29"/>
  <c r="Q90" i="29" s="1"/>
  <c r="H162" i="31"/>
  <c r="K162" i="31" s="1"/>
  <c r="L162" i="31" s="1"/>
  <c r="P81" i="30"/>
  <c r="Q81" i="30" s="1"/>
  <c r="K54" i="29"/>
  <c r="L54" i="29" s="1"/>
  <c r="P117" i="29"/>
  <c r="Q117" i="29" s="1"/>
  <c r="K144" i="31"/>
  <c r="L144" i="31" s="1"/>
  <c r="P144" i="31"/>
  <c r="Q144" i="31" s="1"/>
  <c r="K90" i="31"/>
  <c r="L90" i="31" s="1"/>
  <c r="P90" i="31"/>
  <c r="Q90" i="31" s="1"/>
  <c r="P126" i="32"/>
  <c r="Q126" i="32" s="1"/>
  <c r="P20" i="32"/>
  <c r="Q20" i="29"/>
  <c r="P45" i="29"/>
  <c r="Q45" i="29" s="1"/>
  <c r="K196" i="29"/>
  <c r="L196" i="29" s="1"/>
  <c r="H34" i="30"/>
  <c r="K153" i="31"/>
  <c r="L153" i="31" s="1"/>
  <c r="L27" i="32"/>
  <c r="P126" i="30"/>
  <c r="Q126" i="30" s="1"/>
  <c r="P54" i="32"/>
  <c r="Q54" i="32" s="1"/>
  <c r="K54" i="32"/>
  <c r="L54" i="32" s="1"/>
  <c r="H162" i="30"/>
  <c r="K162" i="30" s="1"/>
  <c r="L162" i="30" s="1"/>
  <c r="K27" i="30"/>
  <c r="G202" i="31"/>
  <c r="H218" i="32"/>
  <c r="Q218" i="32" s="1"/>
  <c r="G202" i="29"/>
  <c r="H201" i="29"/>
  <c r="K201" i="29" s="1"/>
  <c r="L201" i="29" s="1"/>
  <c r="P211" i="32"/>
  <c r="Q211" i="32" s="1"/>
  <c r="L27" i="30"/>
  <c r="H34" i="31"/>
  <c r="K81" i="30"/>
  <c r="L81" i="30" s="1"/>
  <c r="H162" i="32"/>
  <c r="K162" i="32" s="1"/>
  <c r="L162" i="32" s="1"/>
  <c r="P184" i="31"/>
  <c r="Q184" i="31" s="1"/>
  <c r="H194" i="31"/>
  <c r="K194" i="31" s="1"/>
  <c r="L194" i="31" s="1"/>
  <c r="Q27" i="31"/>
  <c r="O224" i="31"/>
  <c r="P27" i="31"/>
  <c r="P202" i="31"/>
  <c r="H194" i="30"/>
  <c r="K194" i="30" s="1"/>
  <c r="L194" i="30" s="1"/>
  <c r="P196" i="30"/>
  <c r="Q196" i="30" s="1"/>
  <c r="L27" i="31"/>
  <c r="K72" i="30"/>
  <c r="L72" i="30" s="1"/>
  <c r="P72" i="30"/>
  <c r="Q72" i="30" s="1"/>
  <c r="K153" i="29"/>
  <c r="L153" i="29" s="1"/>
  <c r="P153" i="29"/>
  <c r="Q153" i="29" s="1"/>
  <c r="K190" i="30"/>
  <c r="L190" i="30" s="1"/>
  <c r="K196" i="30"/>
  <c r="L196" i="30" s="1"/>
  <c r="K27" i="31"/>
  <c r="P63" i="30"/>
  <c r="Q63" i="30" s="1"/>
  <c r="K63" i="30"/>
  <c r="L63" i="30" s="1"/>
  <c r="Q201" i="30"/>
  <c r="G202" i="32"/>
  <c r="Q194" i="32"/>
  <c r="K144" i="32"/>
  <c r="L144" i="32" s="1"/>
  <c r="P144" i="32"/>
  <c r="Q144" i="32" s="1"/>
  <c r="K173" i="32"/>
  <c r="L173" i="32" s="1"/>
  <c r="Q173" i="32"/>
  <c r="K117" i="32"/>
  <c r="L117" i="32" s="1"/>
  <c r="P117" i="32"/>
  <c r="Q117" i="32" s="1"/>
  <c r="K182" i="32"/>
  <c r="L182" i="32" s="1"/>
  <c r="P182" i="32"/>
  <c r="Q182" i="32" s="1"/>
  <c r="P90" i="32"/>
  <c r="Q90" i="32" s="1"/>
  <c r="K90" i="32"/>
  <c r="L90" i="32" s="1"/>
  <c r="Q201" i="32"/>
  <c r="P202" i="32"/>
  <c r="K99" i="32"/>
  <c r="L99" i="32" s="1"/>
  <c r="P99" i="32"/>
  <c r="Q99" i="32" s="1"/>
  <c r="Q201" i="31"/>
  <c r="Q19" i="31"/>
  <c r="P72" i="31"/>
  <c r="Q72" i="31" s="1"/>
  <c r="K72" i="31"/>
  <c r="L72" i="31" s="1"/>
  <c r="K182" i="31"/>
  <c r="L182" i="31" s="1"/>
  <c r="P182" i="31"/>
  <c r="Q182" i="31" s="1"/>
  <c r="L22" i="31"/>
  <c r="K20" i="31"/>
  <c r="Q20" i="31"/>
  <c r="H219" i="31"/>
  <c r="Q219" i="31" s="1"/>
  <c r="K218" i="31"/>
  <c r="L218" i="31" s="1"/>
  <c r="P20" i="31"/>
  <c r="K173" i="31"/>
  <c r="L173" i="31" s="1"/>
  <c r="Q173" i="31"/>
  <c r="L19" i="31"/>
  <c r="Q19" i="30"/>
  <c r="K173" i="30"/>
  <c r="L173" i="30" s="1"/>
  <c r="Q173" i="30"/>
  <c r="P202" i="30"/>
  <c r="K153" i="30"/>
  <c r="L153" i="30" s="1"/>
  <c r="P153" i="30"/>
  <c r="Q153" i="30" s="1"/>
  <c r="K211" i="30"/>
  <c r="L211" i="30" s="1"/>
  <c r="P211" i="30"/>
  <c r="Q211" i="30" s="1"/>
  <c r="L19" i="30"/>
  <c r="H219" i="30"/>
  <c r="K218" i="30"/>
  <c r="L218" i="30" s="1"/>
  <c r="P182" i="30"/>
  <c r="Q182" i="30" s="1"/>
  <c r="K182" i="30"/>
  <c r="L182" i="30" s="1"/>
  <c r="K45" i="30"/>
  <c r="L45" i="30" s="1"/>
  <c r="P45" i="30"/>
  <c r="Q45" i="30" s="1"/>
  <c r="Q22" i="30"/>
  <c r="Q20" i="30" s="1"/>
  <c r="P20" i="30"/>
  <c r="L22" i="30"/>
  <c r="K20" i="30"/>
  <c r="K173" i="29"/>
  <c r="L173" i="29" s="1"/>
  <c r="Q173" i="29"/>
  <c r="H219" i="29"/>
  <c r="Q219" i="29" s="1"/>
  <c r="K182" i="29"/>
  <c r="L182" i="29" s="1"/>
  <c r="P182" i="29"/>
  <c r="Q182" i="29" s="1"/>
  <c r="P202" i="29"/>
  <c r="Q218" i="29" l="1"/>
  <c r="G224" i="31"/>
  <c r="G224" i="30"/>
  <c r="G224" i="29"/>
  <c r="K34" i="29"/>
  <c r="L34" i="29" s="1"/>
  <c r="L20" i="29" s="1"/>
  <c r="K162" i="29"/>
  <c r="L162" i="29" s="1"/>
  <c r="P34" i="29"/>
  <c r="Q34" i="29" s="1"/>
  <c r="G220" i="30"/>
  <c r="K34" i="32"/>
  <c r="L34" i="32" s="1"/>
  <c r="L20" i="32" s="1"/>
  <c r="P162" i="30"/>
  <c r="Q162" i="30" s="1"/>
  <c r="K34" i="30"/>
  <c r="L34" i="30" s="1"/>
  <c r="L20" i="30" s="1"/>
  <c r="P34" i="30"/>
  <c r="Q34" i="30" s="1"/>
  <c r="G220" i="29"/>
  <c r="P162" i="31"/>
  <c r="Q162" i="31" s="1"/>
  <c r="P34" i="32"/>
  <c r="Q34" i="32" s="1"/>
  <c r="G220" i="31"/>
  <c r="K218" i="32"/>
  <c r="L218" i="32" s="1"/>
  <c r="H219" i="32"/>
  <c r="Q219" i="32" s="1"/>
  <c r="H202" i="31"/>
  <c r="K202" i="31" s="1"/>
  <c r="L202" i="31" s="1"/>
  <c r="Q194" i="31"/>
  <c r="Q201" i="29"/>
  <c r="H202" i="29"/>
  <c r="K202" i="29" s="1"/>
  <c r="L202" i="29" s="1"/>
  <c r="H202" i="30"/>
  <c r="K202" i="30" s="1"/>
  <c r="L202" i="30" s="1"/>
  <c r="Q194" i="30"/>
  <c r="H202" i="32"/>
  <c r="Q202" i="32" s="1"/>
  <c r="P34" i="31"/>
  <c r="Q34" i="31" s="1"/>
  <c r="P162" i="32"/>
  <c r="Q162" i="32" s="1"/>
  <c r="K34" i="31"/>
  <c r="L34" i="31" s="1"/>
  <c r="L20" i="31" s="1"/>
  <c r="J224" i="32"/>
  <c r="G220" i="32"/>
  <c r="O224" i="32"/>
  <c r="K219" i="31"/>
  <c r="L219" i="31" s="1"/>
  <c r="J224" i="31"/>
  <c r="J224" i="30"/>
  <c r="K219" i="30"/>
  <c r="L219" i="30" s="1"/>
  <c r="Q219" i="30"/>
  <c r="O224" i="30"/>
  <c r="O224" i="29"/>
  <c r="J224" i="29"/>
  <c r="K219" i="29"/>
  <c r="L219" i="29" s="1"/>
  <c r="G224" i="32" l="1"/>
  <c r="Q202" i="31"/>
  <c r="Q202" i="29"/>
  <c r="K219" i="32"/>
  <c r="L219" i="32" s="1"/>
  <c r="H220" i="29"/>
  <c r="Q202" i="30"/>
  <c r="H220" i="32"/>
  <c r="K202" i="32"/>
  <c r="L202" i="32" s="1"/>
  <c r="H224" i="30" l="1"/>
  <c r="P224" i="30" s="1"/>
  <c r="Q224" i="30" s="1"/>
  <c r="H220" i="30"/>
  <c r="H220" i="31"/>
  <c r="H224" i="31"/>
  <c r="K224" i="30"/>
  <c r="L224" i="30" s="1"/>
  <c r="H224" i="32" l="1"/>
  <c r="P224" i="32" s="1"/>
  <c r="Q224" i="32" s="1"/>
  <c r="H224" i="29"/>
  <c r="K224" i="29" s="1"/>
  <c r="L224" i="29" s="1"/>
  <c r="P224" i="31"/>
  <c r="Q224" i="31" s="1"/>
  <c r="K224" i="31"/>
  <c r="L224" i="31" s="1"/>
  <c r="P224" i="29" l="1"/>
  <c r="Q224" i="29" s="1"/>
  <c r="K224" i="32"/>
  <c r="L224" i="32" s="1"/>
  <c r="D12" i="1"/>
  <c r="D11" i="1"/>
  <c r="F41" i="4"/>
  <c r="F40" i="4"/>
  <c r="F39" i="4"/>
  <c r="F38" i="4"/>
  <c r="S38" i="4" s="1"/>
  <c r="F37" i="4"/>
  <c r="F36" i="4"/>
  <c r="F35" i="4"/>
  <c r="F34" i="4"/>
  <c r="R138" i="4" l="1"/>
  <c r="R139" i="4"/>
  <c r="R38" i="4"/>
  <c r="R206" i="4"/>
  <c r="R149" i="4"/>
  <c r="R167" i="4"/>
  <c r="R186" i="4"/>
  <c r="R184" i="4"/>
  <c r="R185" i="4"/>
  <c r="R203" i="4"/>
  <c r="R187" i="4"/>
  <c r="R147" i="4"/>
  <c r="R18" i="4"/>
  <c r="R114" i="4"/>
  <c r="R204" i="4"/>
  <c r="R188" i="4"/>
  <c r="R182" i="4"/>
  <c r="R25" i="4"/>
  <c r="R115" i="4"/>
  <c r="R205" i="4"/>
  <c r="R26" i="4"/>
  <c r="R116" i="4"/>
  <c r="R178" i="4"/>
  <c r="R27" i="4"/>
  <c r="R179" i="4"/>
  <c r="R28" i="4"/>
  <c r="R136" i="4"/>
  <c r="R180" i="4"/>
  <c r="R183" i="4"/>
  <c r="R150" i="4"/>
  <c r="R137" i="4"/>
  <c r="R181" i="4"/>
  <c r="H8" i="34"/>
  <c r="S40" i="4"/>
  <c r="S37" i="4"/>
  <c r="S41" i="4"/>
  <c r="S34" i="4"/>
  <c r="S36" i="4"/>
  <c r="S39" i="4"/>
  <c r="F33" i="4"/>
  <c r="S35" i="4"/>
  <c r="R20" i="4" l="1"/>
  <c r="R35" i="4"/>
  <c r="R21" i="4"/>
  <c r="R12" i="4"/>
  <c r="R15" i="4"/>
  <c r="R13" i="4"/>
  <c r="R36" i="4"/>
  <c r="R117" i="4"/>
  <c r="R23" i="4"/>
  <c r="R37" i="4"/>
  <c r="R39" i="4"/>
  <c r="R19" i="4"/>
  <c r="R11" i="4"/>
  <c r="R40" i="4"/>
  <c r="R17" i="4"/>
  <c r="R22" i="4"/>
  <c r="R41" i="4"/>
  <c r="R14" i="4"/>
  <c r="R24" i="4"/>
  <c r="R34" i="4"/>
  <c r="R16" i="4"/>
  <c r="G33" i="4"/>
  <c r="D14" i="38" s="1"/>
  <c r="C14" i="38" l="1"/>
  <c r="S33" i="4"/>
  <c r="R33" i="4"/>
  <c r="D19" i="1"/>
  <c r="I12" i="1"/>
  <c r="H12" i="1"/>
  <c r="G12" i="1"/>
  <c r="F12" i="1"/>
  <c r="E12" i="1"/>
  <c r="I11" i="1"/>
  <c r="H11" i="1"/>
  <c r="G11" i="1"/>
  <c r="F11" i="1"/>
  <c r="E11" i="1"/>
  <c r="I11" i="33"/>
  <c r="F11" i="33"/>
  <c r="F123" i="4"/>
  <c r="G123" i="4" s="1"/>
  <c r="F124" i="4"/>
  <c r="G124" i="4" s="1"/>
  <c r="F125" i="4"/>
  <c r="G125" i="4" s="1"/>
  <c r="F126" i="4"/>
  <c r="G126" i="4" s="1"/>
  <c r="F102" i="4"/>
  <c r="F103" i="4"/>
  <c r="F104" i="4"/>
  <c r="S104" i="4" s="1"/>
  <c r="F94" i="4"/>
  <c r="F95" i="4"/>
  <c r="F84" i="4"/>
  <c r="F85" i="4"/>
  <c r="F86" i="4"/>
  <c r="F72" i="4"/>
  <c r="F73" i="4"/>
  <c r="F74" i="4"/>
  <c r="F75" i="4"/>
  <c r="F76" i="4"/>
  <c r="S76" i="4" s="1"/>
  <c r="F77" i="4"/>
  <c r="F57" i="4"/>
  <c r="F58" i="4"/>
  <c r="F59" i="4"/>
  <c r="F48" i="4"/>
  <c r="F49" i="4"/>
  <c r="F50" i="4"/>
  <c r="S50" i="4" s="1"/>
  <c r="G13" i="33" l="1"/>
  <c r="G11" i="33" s="1"/>
  <c r="G10" i="33" s="1"/>
  <c r="G39" i="33" s="1"/>
  <c r="G41" i="33" s="1"/>
  <c r="I36" i="33"/>
  <c r="F15" i="33"/>
  <c r="F36" i="33"/>
  <c r="E10" i="33"/>
  <c r="E39" i="33" s="1"/>
  <c r="E41" i="33" s="1"/>
  <c r="R134" i="4"/>
  <c r="R133" i="4"/>
  <c r="R68" i="4"/>
  <c r="R83" i="4"/>
  <c r="R113" i="4"/>
  <c r="R82" i="4"/>
  <c r="R112" i="4"/>
  <c r="R81" i="4"/>
  <c r="R111" i="4"/>
  <c r="R90" i="4"/>
  <c r="R104" i="4"/>
  <c r="R76" i="4"/>
  <c r="R50" i="4"/>
  <c r="R93" i="4"/>
  <c r="R92" i="4"/>
  <c r="R91" i="4"/>
  <c r="R135" i="4"/>
  <c r="N8" i="34"/>
  <c r="P8" i="34"/>
  <c r="I15" i="33"/>
  <c r="J8" i="34"/>
  <c r="L8" i="34"/>
  <c r="R8" i="34"/>
  <c r="S86" i="4"/>
  <c r="S85" i="4"/>
  <c r="S48" i="4"/>
  <c r="S77" i="4"/>
  <c r="S84" i="4"/>
  <c r="S126" i="4"/>
  <c r="S125" i="4"/>
  <c r="S94" i="4"/>
  <c r="S58" i="4"/>
  <c r="S75" i="4"/>
  <c r="S124" i="4"/>
  <c r="S57" i="4"/>
  <c r="S74" i="4"/>
  <c r="S103" i="4"/>
  <c r="S123" i="4"/>
  <c r="S72" i="4"/>
  <c r="S49" i="4"/>
  <c r="S73" i="4"/>
  <c r="S95" i="4"/>
  <c r="S102" i="4"/>
  <c r="G15" i="1"/>
  <c r="E15" i="1"/>
  <c r="H15" i="1"/>
  <c r="I15" i="1"/>
  <c r="S59" i="4" l="1"/>
  <c r="F10" i="33"/>
  <c r="F39" i="33" s="1"/>
  <c r="F41" i="33" s="1"/>
  <c r="R49" i="4"/>
  <c r="R77" i="4"/>
  <c r="R84" i="4"/>
  <c r="R124" i="4"/>
  <c r="R48" i="4"/>
  <c r="R85" i="4"/>
  <c r="R72" i="4"/>
  <c r="R75" i="4"/>
  <c r="R67" i="4"/>
  <c r="R123" i="4"/>
  <c r="R58" i="4"/>
  <c r="R65" i="4"/>
  <c r="R103" i="4"/>
  <c r="R86" i="4"/>
  <c r="R74" i="4"/>
  <c r="R66" i="4"/>
  <c r="R57" i="4"/>
  <c r="R102" i="4"/>
  <c r="R125" i="4"/>
  <c r="R73" i="4"/>
  <c r="R94" i="4"/>
  <c r="R95" i="4"/>
  <c r="R126" i="4"/>
  <c r="I22" i="1"/>
  <c r="I10" i="33"/>
  <c r="I39" i="33" s="1"/>
  <c r="F28" i="1"/>
  <c r="F29" i="1"/>
  <c r="I41" i="1"/>
  <c r="E40" i="1"/>
  <c r="H40" i="1"/>
  <c r="F27" i="1"/>
  <c r="E34" i="1"/>
  <c r="I40" i="1"/>
  <c r="E41" i="1"/>
  <c r="E35" i="1"/>
  <c r="G34" i="1"/>
  <c r="H41" i="1"/>
  <c r="F15" i="1"/>
  <c r="H29" i="1" l="1"/>
  <c r="I16" i="1"/>
  <c r="F30" i="1"/>
  <c r="E13" i="38"/>
  <c r="E11" i="38" s="1"/>
  <c r="H23" i="1"/>
  <c r="G31" i="1"/>
  <c r="G32" i="1"/>
  <c r="F31" i="1"/>
  <c r="F41" i="1"/>
  <c r="F22" i="1"/>
  <c r="I21" i="1"/>
  <c r="I27" i="1"/>
  <c r="I31" i="1"/>
  <c r="I24" i="1"/>
  <c r="E17" i="1"/>
  <c r="F24" i="1"/>
  <c r="E23" i="1"/>
  <c r="I26" i="1"/>
  <c r="E21" i="1"/>
  <c r="I20" i="1"/>
  <c r="I25" i="1"/>
  <c r="F19" i="1"/>
  <c r="F40" i="1"/>
  <c r="I17" i="1"/>
  <c r="H39" i="1"/>
  <c r="E28" i="1"/>
  <c r="I23" i="1"/>
  <c r="F21" i="1"/>
  <c r="E16" i="1"/>
  <c r="E27" i="1"/>
  <c r="I19" i="1"/>
  <c r="H28" i="1"/>
  <c r="E24" i="1"/>
  <c r="H26" i="1"/>
  <c r="I28" i="1"/>
  <c r="F17" i="1"/>
  <c r="I39" i="1"/>
  <c r="E26" i="1"/>
  <c r="E39" i="1"/>
  <c r="H30" i="1"/>
  <c r="G21" i="1"/>
  <c r="F16" i="1"/>
  <c r="H20" i="1"/>
  <c r="G25" i="1"/>
  <c r="G41" i="1"/>
  <c r="H36" i="1"/>
  <c r="G40" i="1"/>
  <c r="E29" i="1"/>
  <c r="F35" i="1"/>
  <c r="F25" i="1"/>
  <c r="E31" i="1"/>
  <c r="H21" i="1"/>
  <c r="H27" i="1"/>
  <c r="G20" i="1"/>
  <c r="G30" i="1"/>
  <c r="E30" i="1"/>
  <c r="F20" i="1"/>
  <c r="I34" i="1"/>
  <c r="F23" i="1"/>
  <c r="E22" i="1"/>
  <c r="H22" i="1"/>
  <c r="H35" i="1"/>
  <c r="I30" i="1"/>
  <c r="I35" i="1"/>
  <c r="H31" i="1"/>
  <c r="G22" i="1"/>
  <c r="G27" i="1"/>
  <c r="E20" i="1"/>
  <c r="E25" i="1"/>
  <c r="H17" i="1"/>
  <c r="I36" i="1"/>
  <c r="H24" i="1"/>
  <c r="H32" i="1"/>
  <c r="G28" i="1"/>
  <c r="G35" i="1"/>
  <c r="E32" i="1"/>
  <c r="G26" i="1"/>
  <c r="F34" i="1"/>
  <c r="H16" i="1"/>
  <c r="I38" i="1"/>
  <c r="F32" i="1"/>
  <c r="F26" i="1"/>
  <c r="G24" i="1"/>
  <c r="G17" i="1"/>
  <c r="H38" i="1"/>
  <c r="I32" i="1"/>
  <c r="H19" i="1"/>
  <c r="G19" i="1"/>
  <c r="G29" i="1"/>
  <c r="H34" i="1"/>
  <c r="G16" i="1"/>
  <c r="I29" i="1"/>
  <c r="G23" i="1"/>
  <c r="H25" i="1"/>
  <c r="H37" i="1"/>
  <c r="E19" i="1"/>
  <c r="E37" i="1"/>
  <c r="E38" i="1"/>
  <c r="E29" i="38" l="1"/>
  <c r="E30" i="38" s="1"/>
  <c r="F36" i="1"/>
  <c r="F39" i="1"/>
  <c r="E36" i="1"/>
  <c r="I37" i="1"/>
  <c r="G36" i="1"/>
  <c r="G39" i="1"/>
  <c r="G18" i="1"/>
  <c r="C16" i="33"/>
  <c r="F38" i="1"/>
  <c r="G38" i="1"/>
  <c r="H18" i="1"/>
  <c r="G37" i="1"/>
  <c r="E31" i="38" l="1"/>
  <c r="E45" i="33" s="1"/>
  <c r="C29" i="33"/>
  <c r="C28" i="33"/>
  <c r="E44" i="33"/>
  <c r="G44" i="33"/>
  <c r="D32" i="1"/>
  <c r="C32" i="1" s="1"/>
  <c r="D31" i="1"/>
  <c r="C31" i="1" s="1"/>
  <c r="E46" i="33" l="1"/>
  <c r="H44" i="33"/>
  <c r="H43" i="33"/>
  <c r="E43" i="33"/>
  <c r="G43" i="33"/>
  <c r="C40" i="33"/>
  <c r="H211" i="4"/>
  <c r="H210" i="4" l="1"/>
  <c r="I41" i="33"/>
  <c r="I211" i="4" l="1"/>
  <c r="I210" i="4" s="1"/>
  <c r="I44" i="33"/>
  <c r="I43" i="33"/>
  <c r="H213" i="4"/>
  <c r="C46" i="1" l="1"/>
  <c r="I213" i="4" l="1"/>
  <c r="F10" i="4"/>
  <c r="F31" i="4" l="1"/>
  <c r="R10" i="4"/>
  <c r="R202" i="4"/>
  <c r="D15" i="1"/>
  <c r="G31" i="4" l="1"/>
  <c r="D12" i="38" s="1"/>
  <c r="C12" i="38" s="1"/>
  <c r="S10" i="4"/>
  <c r="R144" i="4"/>
  <c r="C12" i="33"/>
  <c r="F196" i="4" l="1"/>
  <c r="F101" i="4"/>
  <c r="F71" i="4"/>
  <c r="F56" i="4"/>
  <c r="F55" i="4"/>
  <c r="F54" i="4"/>
  <c r="F53" i="4"/>
  <c r="F52" i="4"/>
  <c r="F47" i="4"/>
  <c r="F46" i="4"/>
  <c r="R176" i="4" l="1"/>
  <c r="F87" i="4"/>
  <c r="F60" i="4"/>
  <c r="F127" i="4"/>
  <c r="F105" i="4"/>
  <c r="F69" i="4"/>
  <c r="F96" i="4"/>
  <c r="F51" i="4"/>
  <c r="F118" i="4"/>
  <c r="F42" i="4"/>
  <c r="F78" i="4"/>
  <c r="S101" i="4"/>
  <c r="S46" i="4"/>
  <c r="G196" i="4"/>
  <c r="S47" i="4"/>
  <c r="S71" i="4"/>
  <c r="S52" i="4"/>
  <c r="S53" i="4"/>
  <c r="S54" i="4"/>
  <c r="S55" i="4"/>
  <c r="S56" i="4"/>
  <c r="S196" i="4" l="1"/>
  <c r="D28" i="38"/>
  <c r="F140" i="4"/>
  <c r="F169" i="4" s="1"/>
  <c r="R54" i="4"/>
  <c r="R174" i="4"/>
  <c r="R132" i="4"/>
  <c r="R88" i="4"/>
  <c r="R146" i="4"/>
  <c r="R80" i="4"/>
  <c r="R99" i="4"/>
  <c r="R43" i="4"/>
  <c r="R122" i="4"/>
  <c r="R130" i="4"/>
  <c r="R53" i="4"/>
  <c r="R64" i="4"/>
  <c r="R79" i="4"/>
  <c r="R175" i="4"/>
  <c r="R119" i="4"/>
  <c r="R110" i="4"/>
  <c r="R52" i="4"/>
  <c r="R63" i="4"/>
  <c r="R198" i="4"/>
  <c r="R47" i="4"/>
  <c r="R164" i="4"/>
  <c r="R199" i="4"/>
  <c r="R154" i="4"/>
  <c r="R70" i="4"/>
  <c r="R166" i="4"/>
  <c r="R155" i="4"/>
  <c r="R156" i="4"/>
  <c r="R100" i="4"/>
  <c r="R29" i="4"/>
  <c r="R31" i="4" s="1"/>
  <c r="R120" i="4"/>
  <c r="R145" i="4"/>
  <c r="R197" i="4"/>
  <c r="R55" i="4"/>
  <c r="R71" i="4"/>
  <c r="R46" i="4"/>
  <c r="R44" i="4"/>
  <c r="R89" i="4"/>
  <c r="R109" i="4"/>
  <c r="R98" i="4"/>
  <c r="R159" i="4"/>
  <c r="R106" i="4"/>
  <c r="R101" i="4"/>
  <c r="R108" i="4"/>
  <c r="R121" i="4"/>
  <c r="R61" i="4"/>
  <c r="R62" i="4"/>
  <c r="R129" i="4"/>
  <c r="R56" i="4"/>
  <c r="R163" i="4"/>
  <c r="R158" i="4"/>
  <c r="R201" i="4"/>
  <c r="R165" i="4"/>
  <c r="R142" i="4"/>
  <c r="R177" i="4"/>
  <c r="R97" i="4"/>
  <c r="R143" i="4"/>
  <c r="R157" i="4"/>
  <c r="R200" i="4"/>
  <c r="R160" i="4"/>
  <c r="R128" i="4"/>
  <c r="R107" i="4"/>
  <c r="R45" i="4"/>
  <c r="R131" i="4"/>
  <c r="G105" i="4"/>
  <c r="G127" i="4"/>
  <c r="F208" i="4"/>
  <c r="F209" i="4" s="1"/>
  <c r="G118" i="4"/>
  <c r="S118" i="4" s="1"/>
  <c r="G51" i="4"/>
  <c r="D16" i="38" s="1"/>
  <c r="C16" i="38" s="1"/>
  <c r="G87" i="4"/>
  <c r="D20" i="38" s="1"/>
  <c r="C20" i="38" s="1"/>
  <c r="G78" i="4"/>
  <c r="D19" i="38" s="1"/>
  <c r="C19" i="38" s="1"/>
  <c r="G42" i="4"/>
  <c r="D15" i="38" s="1"/>
  <c r="G60" i="4"/>
  <c r="D17" i="38" s="1"/>
  <c r="C17" i="38" s="1"/>
  <c r="G96" i="4"/>
  <c r="G69" i="4"/>
  <c r="D18" i="38" s="1"/>
  <c r="C18" i="38" s="1"/>
  <c r="C15" i="1"/>
  <c r="S105" i="4" l="1"/>
  <c r="D22" i="38"/>
  <c r="C22" i="38" s="1"/>
  <c r="S96" i="4"/>
  <c r="D21" i="38"/>
  <c r="C21" i="38" s="1"/>
  <c r="C28" i="38"/>
  <c r="C26" i="38" s="1"/>
  <c r="D26" i="38"/>
  <c r="C15" i="38"/>
  <c r="R161" i="4"/>
  <c r="R168" i="4"/>
  <c r="G140" i="4"/>
  <c r="G169" i="4" s="1"/>
  <c r="S169" i="4" s="1"/>
  <c r="R152" i="4"/>
  <c r="S78" i="4"/>
  <c r="S87" i="4"/>
  <c r="S127" i="4"/>
  <c r="R173" i="4"/>
  <c r="S60" i="4"/>
  <c r="S42" i="4"/>
  <c r="R60" i="4"/>
  <c r="R196" i="4"/>
  <c r="R78" i="4"/>
  <c r="R87" i="4"/>
  <c r="R105" i="4"/>
  <c r="R42" i="4"/>
  <c r="R69" i="4"/>
  <c r="S69" i="4"/>
  <c r="R118" i="4"/>
  <c r="R127" i="4"/>
  <c r="R96" i="4"/>
  <c r="S51" i="4"/>
  <c r="R51" i="4"/>
  <c r="C20" i="33"/>
  <c r="C24" i="33"/>
  <c r="C23" i="33"/>
  <c r="C38" i="33"/>
  <c r="C32" i="33"/>
  <c r="C27" i="33"/>
  <c r="C25" i="33"/>
  <c r="C13" i="33"/>
  <c r="C17" i="33"/>
  <c r="C14" i="33"/>
  <c r="C22" i="33"/>
  <c r="C26" i="33"/>
  <c r="C18" i="33"/>
  <c r="D22" i="1"/>
  <c r="C19" i="33"/>
  <c r="D30" i="33"/>
  <c r="C31" i="33"/>
  <c r="D24" i="1"/>
  <c r="C21" i="33"/>
  <c r="F211" i="4"/>
  <c r="D17" i="1"/>
  <c r="D26" i="1"/>
  <c r="D34" i="1"/>
  <c r="D35" i="1"/>
  <c r="D16" i="1"/>
  <c r="D27" i="1"/>
  <c r="D29" i="1"/>
  <c r="D30" i="1"/>
  <c r="D25" i="1"/>
  <c r="D23" i="1"/>
  <c r="D20" i="1"/>
  <c r="D28" i="1"/>
  <c r="D21" i="1"/>
  <c r="F33" i="1"/>
  <c r="G33" i="1"/>
  <c r="I33" i="1"/>
  <c r="D41" i="1"/>
  <c r="G14" i="1"/>
  <c r="D13" i="38" l="1"/>
  <c r="D11" i="38" s="1"/>
  <c r="D29" i="38" s="1"/>
  <c r="D30" i="38" s="1"/>
  <c r="C13" i="38"/>
  <c r="C29" i="38" s="1"/>
  <c r="D31" i="38"/>
  <c r="D45" i="33" s="1"/>
  <c r="C30" i="38"/>
  <c r="S140" i="4"/>
  <c r="F212" i="4"/>
  <c r="F213" i="4" s="1"/>
  <c r="F214" i="4" s="1"/>
  <c r="R140" i="4"/>
  <c r="R169" i="4" s="1"/>
  <c r="S31" i="4"/>
  <c r="R208" i="4"/>
  <c r="C30" i="33"/>
  <c r="C37" i="33"/>
  <c r="C36" i="33" s="1"/>
  <c r="C33" i="33"/>
  <c r="C15" i="33"/>
  <c r="C11" i="33"/>
  <c r="C35" i="33"/>
  <c r="D40" i="1"/>
  <c r="C40" i="1" s="1"/>
  <c r="G208" i="4"/>
  <c r="D36" i="33"/>
  <c r="D11" i="33"/>
  <c r="D15" i="33"/>
  <c r="D18" i="1"/>
  <c r="D36" i="1"/>
  <c r="C16" i="1"/>
  <c r="C17" i="1"/>
  <c r="C35" i="1"/>
  <c r="C29" i="1"/>
  <c r="E18" i="1"/>
  <c r="C21" i="1"/>
  <c r="C28" i="1"/>
  <c r="C27" i="1"/>
  <c r="C41" i="1"/>
  <c r="C22" i="1"/>
  <c r="C23" i="1"/>
  <c r="C25" i="1"/>
  <c r="C20" i="1"/>
  <c r="F18" i="1"/>
  <c r="C24" i="1"/>
  <c r="H33" i="1"/>
  <c r="C26" i="1"/>
  <c r="C30" i="1"/>
  <c r="D37" i="1"/>
  <c r="D38" i="1"/>
  <c r="H14" i="1"/>
  <c r="I18" i="1"/>
  <c r="I14" i="1"/>
  <c r="C19" i="1"/>
  <c r="D33" i="1"/>
  <c r="F210" i="4"/>
  <c r="E33" i="1"/>
  <c r="C34" i="1"/>
  <c r="E14" i="1"/>
  <c r="F14" i="1"/>
  <c r="D14" i="1"/>
  <c r="C31" i="38" l="1"/>
  <c r="D46" i="33"/>
  <c r="C45" i="33"/>
  <c r="C46" i="33" s="1"/>
  <c r="S208" i="4"/>
  <c r="R209" i="4"/>
  <c r="G209" i="4"/>
  <c r="S209" i="4" s="1"/>
  <c r="D10" i="33"/>
  <c r="D39" i="33" s="1"/>
  <c r="D39" i="1"/>
  <c r="C18" i="1"/>
  <c r="C39" i="1"/>
  <c r="C33" i="1"/>
  <c r="C38" i="1"/>
  <c r="C36" i="1"/>
  <c r="H13" i="1"/>
  <c r="H42" i="1" s="1"/>
  <c r="G13" i="1"/>
  <c r="G42" i="1" s="1"/>
  <c r="I13" i="1"/>
  <c r="I42" i="1" s="1"/>
  <c r="E13" i="1"/>
  <c r="E42" i="1" s="1"/>
  <c r="D13" i="1"/>
  <c r="C14" i="1"/>
  <c r="R211" i="4" l="1"/>
  <c r="D42" i="1"/>
  <c r="D44" i="1" s="1"/>
  <c r="G211" i="4"/>
  <c r="G212" i="4" s="1"/>
  <c r="D41" i="33"/>
  <c r="D44" i="33" s="1"/>
  <c r="G43" i="1"/>
  <c r="G44" i="1"/>
  <c r="H44" i="1"/>
  <c r="H43" i="1"/>
  <c r="E43" i="1"/>
  <c r="E44" i="1"/>
  <c r="I44" i="1"/>
  <c r="I43" i="1"/>
  <c r="S212" i="4" l="1"/>
  <c r="R212" i="4"/>
  <c r="R213" i="4" s="1"/>
  <c r="S211" i="4"/>
  <c r="G213" i="4"/>
  <c r="S213" i="4" s="1"/>
  <c r="D43" i="1"/>
  <c r="D45" i="1" s="1"/>
  <c r="D47" i="1" s="1"/>
  <c r="G210" i="4"/>
  <c r="D43" i="33"/>
  <c r="I45" i="1"/>
  <c r="I47" i="1" s="1"/>
  <c r="H45" i="1"/>
  <c r="H47" i="1" s="1"/>
  <c r="E45" i="1"/>
  <c r="E47" i="1" s="1"/>
  <c r="G45" i="1"/>
  <c r="G47" i="1" s="1"/>
  <c r="G214" i="4" l="1"/>
  <c r="F37" i="1" l="1"/>
  <c r="C34" i="33" l="1"/>
  <c r="C10" i="33" s="1"/>
  <c r="C39" i="33" s="1"/>
  <c r="C41" i="33" s="1"/>
  <c r="F44" i="33"/>
  <c r="F13" i="1"/>
  <c r="F42" i="1" s="1"/>
  <c r="C37" i="1"/>
  <c r="C13" i="1" s="1"/>
  <c r="C42" i="1" s="1"/>
  <c r="F43" i="33" l="1"/>
  <c r="C44" i="33"/>
  <c r="C43" i="33"/>
  <c r="F44" i="1"/>
  <c r="C44" i="1" s="1"/>
  <c r="F43" i="1"/>
  <c r="C43" i="1" s="1"/>
  <c r="C45" i="1" l="1"/>
  <c r="F45" i="1"/>
  <c r="F47" i="1" s="1"/>
  <c r="C47" i="1" l="1"/>
  <c r="D13" i="9"/>
  <c r="E13" i="9"/>
  <c r="F13" i="9"/>
  <c r="C13" i="9"/>
  <c r="J148" i="35" l="1"/>
  <c r="H148"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tc={334C533A-0F9E-4C47-8941-03B10333A3A8}</author>
    <author>tc={54B918D4-6868-436B-A36F-7DA5BCFC2910}</author>
    <author>tc={517D0CAC-FA7E-489F-BE8C-684498253537}</author>
  </authors>
  <commentList>
    <comment ref="A11" authorId="0" shapeId="0" xr:uid="{334C533A-0F9E-4C47-8941-03B10333A3A8}">
      <text>
        <t xml:space="preserve">[Threaded comment]
Your version of Excel allows you to read this threaded comment; however, any edits to it will get removed if the file is opened in a newer version of Excel. Learn more: https://go.microsoft.com/fwlink/?linkid=870924
Comment:
    Suggest to add some notes directly in the template as well as guidance notes and/or manual. </t>
      </text>
    </comment>
    <comment ref="B12" authorId="1" shapeId="0" xr:uid="{54B918D4-6868-436B-A36F-7DA5BCFC2910}">
      <text>
        <t>[Threaded comment]
Your version of Excel allows you to read this threaded comment; however, any edits to it will get removed if the file is opened in a newer version of Excel. Learn more: https://go.microsoft.com/fwlink/?linkid=870924
Comment:
    Salaries only or all costs - good to specify
Reply:
    Suggest to ad lines under already as presumably you want to see granularity of positions budgeted.</t>
      </text>
    </comment>
    <comment ref="A27" authorId="2" shapeId="0" xr:uid="{517D0CAC-FA7E-489F-BE8C-684498253537}">
      <text>
        <t>[Threaded comment]
Your version of Excel allows you to read this threaded comment; however, any edits to it will get removed if the file is opened in a newer version of Excel. Learn more: https://go.microsoft.com/fwlink/?linkid=870924
Comment:
    Salaries and also staff related costs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K5" authorId="0" shapeId="0" xr:uid="{C6F2FDEC-13F1-4C86-B9F2-C2B214A26871}">
      <text>
        <r>
          <rPr>
            <b/>
            <sz val="9"/>
            <color indexed="81"/>
            <rFont val="Tahoma"/>
            <family val="2"/>
          </rPr>
          <t xml:space="preserve">Marjorie Schmidt: 
VARIANCE: </t>
        </r>
        <r>
          <rPr>
            <sz val="9"/>
            <color indexed="81"/>
            <rFont val="Tahoma"/>
            <family val="2"/>
          </rPr>
          <t>Budget minus Expenses. How much we need to spend the Budget line amount?</t>
        </r>
      </text>
    </comment>
    <comment ref="L5" authorId="0" shapeId="0" xr:uid="{63BADFDA-7A25-4073-8207-921DF2E36E5F}">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J224" authorId="0" shapeId="0" xr:uid="{404AC2B2-3FDE-44CE-8D84-8A6180E860F6}">
      <text>
        <r>
          <rPr>
            <b/>
            <sz val="9"/>
            <color indexed="81"/>
            <rFont val="Tahoma"/>
            <family val="2"/>
          </rPr>
          <t>Marjorie Schmidt:</t>
        </r>
        <r>
          <rPr>
            <sz val="9"/>
            <color indexed="81"/>
            <rFont val="Tahoma"/>
            <family val="2"/>
          </rPr>
          <t xml:space="preserve">
Total expenses including the SMC
</t>
        </r>
      </text>
    </comment>
    <comment ref="O224" authorId="0" shapeId="0" xr:uid="{9B182722-87A3-4F0E-BC3C-C890F2CEB597}">
      <text>
        <r>
          <rPr>
            <b/>
            <sz val="9"/>
            <color indexed="81"/>
            <rFont val="Tahoma"/>
            <family val="2"/>
          </rPr>
          <t>Marjorie Schmidt:</t>
        </r>
        <r>
          <rPr>
            <sz val="9"/>
            <color indexed="81"/>
            <rFont val="Tahoma"/>
            <family val="2"/>
          </rPr>
          <t xml:space="preserve">
Total expenses including the SMC
</t>
        </r>
      </text>
    </comment>
    <comment ref="R224" authorId="0" shapeId="0" xr:uid="{4A2287E9-8E00-4C3F-BA88-18152C83E21F}">
      <text>
        <r>
          <rPr>
            <b/>
            <sz val="9"/>
            <color indexed="81"/>
            <rFont val="Tahoma"/>
            <family val="2"/>
          </rPr>
          <t>Marjorie Schmidt:</t>
        </r>
        <r>
          <rPr>
            <sz val="9"/>
            <color indexed="81"/>
            <rFont val="Tahoma"/>
            <family val="2"/>
          </rPr>
          <t xml:space="preserve">
Total expenses including the SMC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L213" authorId="0" shapeId="0" xr:uid="{249D286D-CA59-4934-9F7A-970D146A8620}">
      <text>
        <r>
          <rPr>
            <b/>
            <sz val="9"/>
            <color indexed="81"/>
            <rFont val="Tahoma"/>
            <family val="2"/>
          </rPr>
          <t>Marjorie Schmidt:</t>
        </r>
        <r>
          <rPr>
            <sz val="9"/>
            <color indexed="81"/>
            <rFont val="Tahoma"/>
            <family val="2"/>
          </rPr>
          <t xml:space="preserve">
Total expenses including the SMC
</t>
        </r>
      </text>
    </comment>
    <comment ref="O213" authorId="0" shapeId="0" xr:uid="{D4DE0152-9F72-4A75-A788-67998BB69B76}">
      <text>
        <r>
          <rPr>
            <b/>
            <sz val="9"/>
            <color indexed="81"/>
            <rFont val="Tahoma"/>
            <family val="2"/>
          </rPr>
          <t>Marjorie Schmidt:</t>
        </r>
        <r>
          <rPr>
            <sz val="9"/>
            <color indexed="81"/>
            <rFont val="Tahoma"/>
            <family val="2"/>
          </rPr>
          <t xml:space="preserve">
Total expenses including the SMC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L213" authorId="0" shapeId="0" xr:uid="{40845F82-84B2-428B-AEBB-AD6A19A9B880}">
      <text>
        <r>
          <rPr>
            <b/>
            <sz val="9"/>
            <color indexed="81"/>
            <rFont val="Tahoma"/>
            <family val="2"/>
          </rPr>
          <t>Marjorie Schmidt:</t>
        </r>
        <r>
          <rPr>
            <sz val="9"/>
            <color indexed="81"/>
            <rFont val="Tahoma"/>
            <family val="2"/>
          </rPr>
          <t xml:space="preserve">
Total expenses including the SMC
</t>
        </r>
      </text>
    </comment>
    <comment ref="O213" authorId="0" shapeId="0" xr:uid="{1BF25D8D-60A0-48DD-BC74-C4547F265DAD}">
      <text>
        <r>
          <rPr>
            <b/>
            <sz val="9"/>
            <color indexed="81"/>
            <rFont val="Tahoma"/>
            <family val="2"/>
          </rPr>
          <t>Marjorie Schmidt:</t>
        </r>
        <r>
          <rPr>
            <sz val="9"/>
            <color indexed="81"/>
            <rFont val="Tahoma"/>
            <family val="2"/>
          </rPr>
          <t xml:space="preserve">
Total expenses including the SMC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L213" authorId="0" shapeId="0" xr:uid="{C22EE346-4910-4876-A5FD-ABE6085263DD}">
      <text>
        <r>
          <rPr>
            <b/>
            <sz val="9"/>
            <color indexed="81"/>
            <rFont val="Tahoma"/>
            <family val="2"/>
          </rPr>
          <t>Marjorie Schmidt:</t>
        </r>
        <r>
          <rPr>
            <sz val="9"/>
            <color indexed="81"/>
            <rFont val="Tahoma"/>
            <family val="2"/>
          </rPr>
          <t xml:space="preserve">
Total expenses including the SMC
</t>
        </r>
      </text>
    </comment>
    <comment ref="O213" authorId="0" shapeId="0" xr:uid="{AD71C3FD-CC85-4DD3-9521-11EACC3C2011}">
      <text>
        <r>
          <rPr>
            <b/>
            <sz val="9"/>
            <color indexed="81"/>
            <rFont val="Tahoma"/>
            <family val="2"/>
          </rPr>
          <t>Marjorie Schmidt:</t>
        </r>
        <r>
          <rPr>
            <sz val="9"/>
            <color indexed="81"/>
            <rFont val="Tahoma"/>
            <family val="2"/>
          </rPr>
          <t xml:space="preserve">
Total expenses including the SMC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L213" authorId="0" shapeId="0" xr:uid="{5039DA94-3739-47A6-852C-6B839A9596D1}">
      <text>
        <r>
          <rPr>
            <b/>
            <sz val="9"/>
            <color indexed="81"/>
            <rFont val="Tahoma"/>
            <family val="2"/>
          </rPr>
          <t>Marjorie Schmidt:</t>
        </r>
        <r>
          <rPr>
            <sz val="9"/>
            <color indexed="81"/>
            <rFont val="Tahoma"/>
            <family val="2"/>
          </rPr>
          <t xml:space="preserve">
Total expenses including the SMC
</t>
        </r>
      </text>
    </comment>
    <comment ref="O213" authorId="0" shapeId="0" xr:uid="{3825319A-E279-48AC-8B72-1872AE3E9785}">
      <text>
        <r>
          <rPr>
            <b/>
            <sz val="9"/>
            <color indexed="81"/>
            <rFont val="Tahoma"/>
            <family val="2"/>
          </rPr>
          <t>Marjorie Schmidt:</t>
        </r>
        <r>
          <rPr>
            <sz val="9"/>
            <color indexed="81"/>
            <rFont val="Tahoma"/>
            <family val="2"/>
          </rPr>
          <t xml:space="preserve">
Total expenses including the SMC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L213" authorId="0" shapeId="0" xr:uid="{93050453-97A4-43CA-8094-702CAEE952FC}">
      <text>
        <r>
          <rPr>
            <b/>
            <sz val="9"/>
            <color indexed="81"/>
            <rFont val="Tahoma"/>
            <family val="2"/>
          </rPr>
          <t>Marjorie Schmidt:</t>
        </r>
        <r>
          <rPr>
            <sz val="9"/>
            <color indexed="81"/>
            <rFont val="Tahoma"/>
            <family val="2"/>
          </rPr>
          <t xml:space="preserve">
Total expenses including the SMC
</t>
        </r>
      </text>
    </comment>
    <comment ref="O213" authorId="0" shapeId="0" xr:uid="{5CE9FEBD-5C68-4552-BDA2-5BA7B2C7F6D5}">
      <text>
        <r>
          <rPr>
            <b/>
            <sz val="9"/>
            <color indexed="81"/>
            <rFont val="Tahoma"/>
            <family val="2"/>
          </rPr>
          <t>Marjorie Schmidt:</t>
        </r>
        <r>
          <rPr>
            <sz val="9"/>
            <color indexed="81"/>
            <rFont val="Tahoma"/>
            <family val="2"/>
          </rPr>
          <t xml:space="preserve">
Total expenses including the SMC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L213" authorId="0" shapeId="0" xr:uid="{1FE55233-0456-4880-9ED5-F97EBED925B9}">
      <text>
        <r>
          <rPr>
            <b/>
            <sz val="9"/>
            <color indexed="81"/>
            <rFont val="Tahoma"/>
            <family val="2"/>
          </rPr>
          <t>Marjorie Schmidt:</t>
        </r>
        <r>
          <rPr>
            <sz val="9"/>
            <color indexed="81"/>
            <rFont val="Tahoma"/>
            <family val="2"/>
          </rPr>
          <t xml:space="preserve">
Total expenses including the SMC
</t>
        </r>
      </text>
    </comment>
    <comment ref="O213" authorId="0" shapeId="0" xr:uid="{F0066576-24F9-49DB-8A10-503558BA4A2E}">
      <text>
        <r>
          <rPr>
            <b/>
            <sz val="9"/>
            <color indexed="81"/>
            <rFont val="Tahoma"/>
            <family val="2"/>
          </rPr>
          <t>Marjorie Schmidt:</t>
        </r>
        <r>
          <rPr>
            <sz val="9"/>
            <color indexed="81"/>
            <rFont val="Tahoma"/>
            <family val="2"/>
          </rPr>
          <t xml:space="preserve">
Total expenses including the SMC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L213" authorId="0" shapeId="0" xr:uid="{0D35FB64-43B1-4E4D-BA00-9290DDCA78B8}">
      <text>
        <r>
          <rPr>
            <b/>
            <sz val="9"/>
            <color indexed="81"/>
            <rFont val="Tahoma"/>
            <family val="2"/>
          </rPr>
          <t>Marjorie Schmidt:</t>
        </r>
        <r>
          <rPr>
            <sz val="9"/>
            <color indexed="81"/>
            <rFont val="Tahoma"/>
            <family val="2"/>
          </rPr>
          <t xml:space="preserve">
Total expenses including the SMC
</t>
        </r>
      </text>
    </comment>
    <comment ref="O213" authorId="0" shapeId="0" xr:uid="{F75AB594-3EAC-47E3-A702-08E60E9B00BC}">
      <text>
        <r>
          <rPr>
            <b/>
            <sz val="9"/>
            <color indexed="81"/>
            <rFont val="Tahoma"/>
            <family val="2"/>
          </rPr>
          <t>Marjorie Schmidt:</t>
        </r>
        <r>
          <rPr>
            <sz val="9"/>
            <color indexed="81"/>
            <rFont val="Tahoma"/>
            <family val="2"/>
          </rPr>
          <t xml:space="preserve">
Total expenses including the SMC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K14" authorId="0" shapeId="0" xr:uid="{9B5FFF65-5099-4362-B17E-DA7C4155C94D}">
      <text>
        <r>
          <rPr>
            <b/>
            <sz val="9"/>
            <color indexed="81"/>
            <rFont val="Tahoma"/>
            <family val="2"/>
          </rPr>
          <t xml:space="preserve">Marjorie Schmidt: 
VARIANCE: </t>
        </r>
        <r>
          <rPr>
            <sz val="9"/>
            <color indexed="81"/>
            <rFont val="Tahoma"/>
            <family val="2"/>
          </rPr>
          <t>Budget minus Expenses. How much we need to spend the Budget line amount?</t>
        </r>
      </text>
    </comment>
    <comment ref="L14" authorId="0" shapeId="0" xr:uid="{B981DFAC-BD8C-4493-9316-722FAA1D7D30}">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P14" authorId="0" shapeId="0" xr:uid="{6AFE6896-69D6-48C0-84F2-DA1EBBA74084}">
      <text>
        <r>
          <rPr>
            <b/>
            <sz val="9"/>
            <color indexed="81"/>
            <rFont val="Tahoma"/>
            <family val="2"/>
          </rPr>
          <t xml:space="preserve">Marjorie Schmidt: 
VARIANCE: </t>
        </r>
        <r>
          <rPr>
            <sz val="9"/>
            <color indexed="81"/>
            <rFont val="Tahoma"/>
            <family val="2"/>
          </rPr>
          <t>Budget minus Expenses. How much we need to spend the Budget line amount?</t>
        </r>
      </text>
    </comment>
    <comment ref="Q14" authorId="0" shapeId="0" xr:uid="{9073F905-83AD-4B50-B788-A3619FE2A1BD}">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J224" authorId="0" shapeId="0" xr:uid="{9568350C-6CBA-4683-8498-867ECB3C1736}">
      <text>
        <r>
          <rPr>
            <b/>
            <sz val="9"/>
            <color indexed="81"/>
            <rFont val="Tahoma"/>
            <family val="2"/>
          </rPr>
          <t>Marjorie Schmidt:</t>
        </r>
        <r>
          <rPr>
            <sz val="9"/>
            <color indexed="81"/>
            <rFont val="Tahoma"/>
            <family val="2"/>
          </rPr>
          <t xml:space="preserve">
Total expenses including the SMC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K14" authorId="0" shapeId="0" xr:uid="{9B127DC9-7B9F-4F92-B0B4-F487B7A07640}">
      <text>
        <r>
          <rPr>
            <b/>
            <sz val="9"/>
            <color indexed="81"/>
            <rFont val="Tahoma"/>
            <family val="2"/>
          </rPr>
          <t xml:space="preserve">Marjorie Schmidt: 
VARIANCE: </t>
        </r>
        <r>
          <rPr>
            <sz val="9"/>
            <color indexed="81"/>
            <rFont val="Tahoma"/>
            <family val="2"/>
          </rPr>
          <t>Budget minus Expenses. How much we need to spend the Budget line amount?</t>
        </r>
      </text>
    </comment>
    <comment ref="L14" authorId="0" shapeId="0" xr:uid="{A8448110-7D50-49F3-A41F-F00B0B8FFDD3}">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P14" authorId="0" shapeId="0" xr:uid="{632E2133-6D39-4231-A3DF-3A3244C5A510}">
      <text>
        <r>
          <rPr>
            <b/>
            <sz val="9"/>
            <color indexed="81"/>
            <rFont val="Tahoma"/>
            <family val="2"/>
          </rPr>
          <t xml:space="preserve">Marjorie Schmidt: 
VARIANCE: </t>
        </r>
        <r>
          <rPr>
            <sz val="9"/>
            <color indexed="81"/>
            <rFont val="Tahoma"/>
            <family val="2"/>
          </rPr>
          <t>Budget minus Expenses. How much we need to spend the Budget line amount?</t>
        </r>
      </text>
    </comment>
    <comment ref="Q14" authorId="0" shapeId="0" xr:uid="{695EE932-41DD-4D2B-9E9B-35C8B291943E}">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J224" authorId="0" shapeId="0" xr:uid="{F6AB0EE5-62CE-4BF5-A0BD-687B9693EA0F}">
      <text>
        <r>
          <rPr>
            <b/>
            <sz val="9"/>
            <color indexed="81"/>
            <rFont val="Tahoma"/>
            <family val="2"/>
          </rPr>
          <t>Marjorie Schmidt:</t>
        </r>
        <r>
          <rPr>
            <sz val="9"/>
            <color indexed="81"/>
            <rFont val="Tahoma"/>
            <family val="2"/>
          </rPr>
          <t xml:space="preserve">
Total expenses including the SMC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K14" authorId="0" shapeId="0" xr:uid="{29D8F764-EC7A-4BD0-B166-0858674D1DF5}">
      <text>
        <r>
          <rPr>
            <b/>
            <sz val="9"/>
            <color indexed="81"/>
            <rFont val="Tahoma"/>
            <family val="2"/>
          </rPr>
          <t xml:space="preserve">Marjorie Schmidt: 
VARIANCE: </t>
        </r>
        <r>
          <rPr>
            <sz val="9"/>
            <color indexed="81"/>
            <rFont val="Tahoma"/>
            <family val="2"/>
          </rPr>
          <t>Budget minus Expenses. How much we need to spend the Budget line amount?</t>
        </r>
      </text>
    </comment>
    <comment ref="L14" authorId="0" shapeId="0" xr:uid="{C0C8AF71-E115-4782-8F26-1C3A7E3F8E3D}">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P14" authorId="0" shapeId="0" xr:uid="{B3BD915C-D5AB-4AC2-A0AD-53E9E1ECA684}">
      <text>
        <r>
          <rPr>
            <b/>
            <sz val="9"/>
            <color indexed="81"/>
            <rFont val="Tahoma"/>
            <family val="2"/>
          </rPr>
          <t xml:space="preserve">Marjorie Schmidt: 
VARIANCE: </t>
        </r>
        <r>
          <rPr>
            <sz val="9"/>
            <color indexed="81"/>
            <rFont val="Tahoma"/>
            <family val="2"/>
          </rPr>
          <t>Budget minus Expenses. How much we need to spend the Budget line amount?</t>
        </r>
      </text>
    </comment>
    <comment ref="Q14" authorId="0" shapeId="0" xr:uid="{910F1F44-434C-4968-ADB7-2F392488E6EA}">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J224" authorId="0" shapeId="0" xr:uid="{9D33BFE2-4754-4E2A-AB61-CFAB4796CADD}">
      <text>
        <r>
          <rPr>
            <b/>
            <sz val="9"/>
            <color indexed="81"/>
            <rFont val="Tahoma"/>
            <family val="2"/>
          </rPr>
          <t>Marjorie Schmidt:</t>
        </r>
        <r>
          <rPr>
            <sz val="9"/>
            <color indexed="81"/>
            <rFont val="Tahoma"/>
            <family val="2"/>
          </rPr>
          <t xml:space="preserve">
Total expenses including the SMC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Marjorie Local</author>
  </authors>
  <commentList>
    <comment ref="K14" authorId="0" shapeId="0" xr:uid="{D93BAA28-DEC1-42D7-A429-014DA8FCBB50}">
      <text>
        <r>
          <rPr>
            <b/>
            <sz val="9"/>
            <color indexed="81"/>
            <rFont val="Tahoma"/>
            <family val="2"/>
          </rPr>
          <t xml:space="preserve">Marjorie Schmidt: 
VARIANCE: </t>
        </r>
        <r>
          <rPr>
            <sz val="9"/>
            <color indexed="81"/>
            <rFont val="Tahoma"/>
            <family val="2"/>
          </rPr>
          <t>Budget minus Expenses. How much we need to spend the Budget line amount?</t>
        </r>
      </text>
    </comment>
    <comment ref="L14" authorId="0" shapeId="0" xr:uid="{7B1DD53F-39BC-4ADF-AC2A-2FA1218D4F74}">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P14" authorId="0" shapeId="0" xr:uid="{8C7A9008-BC38-4CFB-BF5E-4C3AE7593E2C}">
      <text>
        <r>
          <rPr>
            <b/>
            <sz val="9"/>
            <color indexed="81"/>
            <rFont val="Tahoma"/>
            <family val="2"/>
          </rPr>
          <t xml:space="preserve">Marjorie Schmidt: 
VARIANCE: </t>
        </r>
        <r>
          <rPr>
            <sz val="9"/>
            <color indexed="81"/>
            <rFont val="Tahoma"/>
            <family val="2"/>
          </rPr>
          <t>Budget minus Expenses. How much we need to spend the Budget line amount?</t>
        </r>
      </text>
    </comment>
    <comment ref="Q14" authorId="0" shapeId="0" xr:uid="{65EEC38F-5413-4265-8CC0-BFC2748123BF}">
      <text>
        <r>
          <rPr>
            <b/>
            <sz val="9"/>
            <color indexed="81"/>
            <rFont val="Tahoma"/>
            <family val="2"/>
          </rPr>
          <t xml:space="preserve">Marjorie Schmidt: </t>
        </r>
        <r>
          <rPr>
            <sz val="9"/>
            <color indexed="81"/>
            <rFont val="Tahoma"/>
            <family val="2"/>
          </rPr>
          <t xml:space="preserve">
</t>
        </r>
        <r>
          <rPr>
            <b/>
            <sz val="9"/>
            <color indexed="81"/>
            <rFont val="Tahoma"/>
            <family val="2"/>
          </rPr>
          <t xml:space="preserve">VARIANCE in %: </t>
        </r>
        <r>
          <rPr>
            <sz val="9"/>
            <color indexed="81"/>
            <rFont val="Tahoma"/>
            <family val="2"/>
          </rPr>
          <t xml:space="preserve">Funds variance divided by Budget line.How much percentage we need to spend the 100% Budget line?
</t>
        </r>
      </text>
    </comment>
    <comment ref="J224" authorId="0" shapeId="0" xr:uid="{8682D6F3-FC17-4545-9D23-496D5EE668C9}">
      <text>
        <r>
          <rPr>
            <b/>
            <sz val="9"/>
            <color indexed="81"/>
            <rFont val="Tahoma"/>
            <family val="2"/>
          </rPr>
          <t>Marjorie Schmidt:</t>
        </r>
        <r>
          <rPr>
            <sz val="9"/>
            <color indexed="81"/>
            <rFont val="Tahoma"/>
            <family val="2"/>
          </rPr>
          <t xml:space="preserve">
Total expenses including the SMC
</t>
        </r>
      </text>
    </comment>
  </commentList>
</comments>
</file>

<file path=xl/sharedStrings.xml><?xml version="1.0" encoding="utf-8"?>
<sst xmlns="http://schemas.openxmlformats.org/spreadsheetml/2006/main" count="3373" uniqueCount="498">
  <si>
    <t>Cost structure</t>
  </si>
  <si>
    <t>A</t>
  </si>
  <si>
    <t>Project Costs ( Project activities+Quality &amp; Accountibility+Logistics+Assets)</t>
  </si>
  <si>
    <t>70-75%</t>
  </si>
  <si>
    <t>B</t>
  </si>
  <si>
    <t>Staff and operations costs( staff cost+ Indirect cost)</t>
  </si>
  <si>
    <t>25-30%</t>
  </si>
  <si>
    <t>C</t>
  </si>
  <si>
    <t>SMC</t>
  </si>
  <si>
    <t>Project Activities</t>
  </si>
  <si>
    <t>Quality and Accountability</t>
  </si>
  <si>
    <t>Logistics</t>
  </si>
  <si>
    <t>Assets</t>
  </si>
  <si>
    <t>Staff and operations costs</t>
  </si>
  <si>
    <t>Indirect Costs</t>
  </si>
  <si>
    <t>Maximum 15%</t>
  </si>
  <si>
    <t>Requesting Forum/Country</t>
  </si>
  <si>
    <t>Europe Forum</t>
  </si>
  <si>
    <t>Appeal Number:</t>
  </si>
  <si>
    <t>UKR221</t>
  </si>
  <si>
    <t>Appeal Title:</t>
  </si>
  <si>
    <t>Emergency Response for Communities Affected by Ukraine Conflict</t>
  </si>
  <si>
    <t xml:space="preserve">Implementing Period: </t>
  </si>
  <si>
    <t>1 March 2022 - 29 February 2022</t>
  </si>
  <si>
    <r>
      <rPr>
        <sz val="10"/>
        <color rgb="FFFF0000"/>
        <rFont val="Arial"/>
        <family val="2"/>
      </rPr>
      <t>Please note:</t>
    </r>
    <r>
      <rPr>
        <sz val="10"/>
        <color theme="1"/>
        <rFont val="Arial"/>
        <family val="2"/>
      </rPr>
      <t xml:space="preserve"> This sheet is password-protected, so please work on the individual member sheets. Please do not edit the formats/formulas.</t>
    </r>
  </si>
  <si>
    <r>
      <rPr>
        <sz val="10"/>
        <color rgb="FFFF0000"/>
        <rFont val="Arial"/>
        <family val="2"/>
      </rPr>
      <t xml:space="preserve">Please use </t>
    </r>
    <r>
      <rPr>
        <sz val="10"/>
        <color theme="1"/>
        <rFont val="Arial"/>
        <family val="2"/>
      </rPr>
      <t>the exchange rate from this site below: 
In order to put the correct source
1. Chose the currency
2. Chose the date 
3. Click in Get the rates
4. Copy the full web address and paste it above your exchange rate found it.</t>
    </r>
  </si>
  <si>
    <t>http://www.floatrates.com/historical-exchange-rates.html</t>
  </si>
  <si>
    <t>http://www.floatrates.com/historical-exchange-rates.html?currency_date=2022-10-26&amp;base_currency_code=EUR&amp;format_type=html</t>
  </si>
  <si>
    <t>http://www.floatrates.com/historical-exchange-rates.html?currency_date=2022-10-27&amp;base_currency_code=RON&amp;format_type=html</t>
  </si>
  <si>
    <r>
      <t xml:space="preserve">Budget rate / FX: Local currency to 1 USD </t>
    </r>
    <r>
      <rPr>
        <sz val="10"/>
        <color theme="1"/>
        <rFont val="Arial"/>
        <family val="2"/>
      </rPr>
      <t>(please input exchange rate here)</t>
    </r>
  </si>
  <si>
    <t>Appeal Total</t>
  </si>
  <si>
    <t>Direct Costs</t>
  </si>
  <si>
    <t>Project Staff</t>
  </si>
  <si>
    <t>Appeal Lead</t>
  </si>
  <si>
    <t>International Staff</t>
  </si>
  <si>
    <t>National Staff</t>
  </si>
  <si>
    <t>2</t>
  </si>
  <si>
    <t>Public Health</t>
  </si>
  <si>
    <t>Community Engagement</t>
  </si>
  <si>
    <t>Preparedness and Prevention</t>
  </si>
  <si>
    <t>WASH</t>
  </si>
  <si>
    <t>Livelihood</t>
  </si>
  <si>
    <t>Education</t>
  </si>
  <si>
    <t>Shelter and Household items</t>
  </si>
  <si>
    <t>Food Security</t>
  </si>
  <si>
    <t>MHPSS and Community Psycho-social</t>
  </si>
  <si>
    <t>Gender</t>
  </si>
  <si>
    <t>Engagement with Faith Leaders</t>
  </si>
  <si>
    <t>Advocacy</t>
  </si>
  <si>
    <t>2.13.</t>
  </si>
  <si>
    <t>Multipurpose cash assistance</t>
  </si>
  <si>
    <t>2.14.</t>
  </si>
  <si>
    <t>Project Implementation</t>
  </si>
  <si>
    <t>3.1.</t>
  </si>
  <si>
    <t>Forum Coordination</t>
  </si>
  <si>
    <t xml:space="preserve">3.2. </t>
  </si>
  <si>
    <t>Capacity Development</t>
  </si>
  <si>
    <t>Assets and Equipment</t>
  </si>
  <si>
    <t>Staff Salaries</t>
  </si>
  <si>
    <t>Office Operations</t>
  </si>
  <si>
    <t>Total Expenditure</t>
  </si>
  <si>
    <r>
      <t xml:space="preserve">ACT Secretariat monitoring cost SMC </t>
    </r>
    <r>
      <rPr>
        <sz val="10"/>
        <color theme="0"/>
        <rFont val="Arial"/>
        <family val="2"/>
      </rPr>
      <t xml:space="preserve">1% </t>
    </r>
  </si>
  <si>
    <r>
      <t xml:space="preserve">ACT Secretariat management and coordination cost SMC </t>
    </r>
    <r>
      <rPr>
        <sz val="10"/>
        <color theme="0"/>
        <rFont val="Arial"/>
        <family val="2"/>
      </rPr>
      <t>6,5%</t>
    </r>
  </si>
  <si>
    <t>Total Expenditure + SMC</t>
  </si>
  <si>
    <t xml:space="preserve"> Income Received</t>
  </si>
  <si>
    <r>
      <t xml:space="preserve">If revision of Budget - </t>
    </r>
    <r>
      <rPr>
        <b/>
        <sz val="14"/>
        <color rgb="FFFFFF00"/>
        <rFont val="Arial"/>
        <family val="2"/>
      </rPr>
      <t>Balance requested</t>
    </r>
    <r>
      <rPr>
        <b/>
        <sz val="14"/>
        <color theme="0"/>
        <rFont val="Arial"/>
        <family val="2"/>
      </rPr>
      <t xml:space="preserve"> (minus income received) </t>
    </r>
  </si>
  <si>
    <t>1 March 2022 - 28 February 2025</t>
  </si>
  <si>
    <t xml:space="preserve">Reporting period </t>
  </si>
  <si>
    <t>From 1 February 2023 to 29 February 2024</t>
  </si>
  <si>
    <t>Expenditure rate / FX: Local currency to 1 USD (please input exchange rate here)</t>
  </si>
  <si>
    <t>Appeal
Total
Expenditures</t>
  </si>
  <si>
    <r>
      <t xml:space="preserve">ACT Secretariat management  cost SMC @ 2% </t>
    </r>
    <r>
      <rPr>
        <sz val="10"/>
        <color theme="0"/>
        <rFont val="Arial"/>
        <family val="2"/>
      </rPr>
      <t>2%</t>
    </r>
  </si>
  <si>
    <t>Unspent Amount</t>
  </si>
  <si>
    <t>Burn rate Considering Actual Income</t>
  </si>
  <si>
    <t>Approved Budget</t>
  </si>
  <si>
    <t>Income Covered</t>
  </si>
  <si>
    <t>Period Covered</t>
  </si>
  <si>
    <t xml:space="preserve">Revision Budget Income </t>
  </si>
  <si>
    <t xml:space="preserve">INCOME - Transfers from ACT Secretariat and direct contributions </t>
  </si>
  <si>
    <t>Funds received
per member</t>
  </si>
  <si>
    <t>Date
Funds received</t>
  </si>
  <si>
    <t xml:space="preserve">Funding member name
or
External donor name </t>
  </si>
  <si>
    <t xml:space="preserve">Select
 if direct contribution </t>
  </si>
  <si>
    <t xml:space="preserve">Total funds
Received for the appeal </t>
  </si>
  <si>
    <t xml:space="preserve">Local currency per ex rate budget </t>
  </si>
  <si>
    <t>Exchange rate difference</t>
  </si>
  <si>
    <t>USD</t>
  </si>
  <si>
    <t>Local Currency</t>
  </si>
  <si>
    <t>Local 
Currency</t>
  </si>
  <si>
    <t xml:space="preserve">TOTAL INCOME RECEIVED BEFORE REVISION BUDGET </t>
  </si>
  <si>
    <t>*******</t>
  </si>
  <si>
    <t>dd/mm/yy to dd/mm/yy</t>
  </si>
  <si>
    <t>http://www.floatrates.com/historical-exchange-rates.html?currency_date=2023-06-05&amp;base_currency_code=USD&amp;format_type=html</t>
  </si>
  <si>
    <t>Project Staff Salaries</t>
  </si>
  <si>
    <t>Food and Nutrition</t>
  </si>
  <si>
    <t>Health</t>
  </si>
  <si>
    <t>Multipurpose Cash</t>
  </si>
  <si>
    <t>Protection and Psychosocial</t>
  </si>
  <si>
    <t>Shelter and Settlement</t>
  </si>
  <si>
    <t>Total Budget</t>
  </si>
  <si>
    <r>
      <t xml:space="preserve">ACT Secretariat management  cost SMC @ </t>
    </r>
    <r>
      <rPr>
        <sz val="10"/>
        <color theme="0"/>
        <rFont val="Arial"/>
        <family val="2"/>
      </rPr>
      <t>2%</t>
    </r>
  </si>
  <si>
    <t>Total Budget + SMC</t>
  </si>
  <si>
    <t xml:space="preserve">INCOME  </t>
  </si>
  <si>
    <r>
      <t xml:space="preserve">Date
Funds received
</t>
    </r>
    <r>
      <rPr>
        <b/>
        <sz val="12"/>
        <color rgb="FFFF0000"/>
        <rFont val="Arial"/>
        <family val="2"/>
      </rPr>
      <t>day.month.year</t>
    </r>
  </si>
  <si>
    <t xml:space="preserve">
Funding member name
or
External donor name </t>
  </si>
  <si>
    <t xml:space="preserve">Write DC
If direct contribution </t>
  </si>
  <si>
    <t>DC</t>
  </si>
  <si>
    <t xml:space="preserve">Total Income </t>
  </si>
  <si>
    <t xml:space="preserve">Total SMC  </t>
  </si>
  <si>
    <t>% of project activities against total budget (USD)</t>
  </si>
  <si>
    <t>Activities</t>
  </si>
  <si>
    <t>% of members' individual expenditures vis-à-vis total expenditures (USD)</t>
  </si>
  <si>
    <t>SMC 2022</t>
  </si>
  <si>
    <t>Organisation</t>
  </si>
  <si>
    <t>Member 1</t>
  </si>
  <si>
    <t>Forum/Country</t>
  </si>
  <si>
    <t>XXXX</t>
  </si>
  <si>
    <t>Budget item</t>
  </si>
  <si>
    <t>Description</t>
  </si>
  <si>
    <t>Type of Unit</t>
  </si>
  <si>
    <t>No. of Units</t>
  </si>
  <si>
    <t>Unit Cost</t>
  </si>
  <si>
    <t>Budget</t>
  </si>
  <si>
    <t>1st Interim Report (dd/mm/yy to dd/mm/yy)</t>
  </si>
  <si>
    <t>2nd Interim Report (dd/mm/yy to dd/mm/yy)</t>
  </si>
  <si>
    <t>Final Interim Report (dd/mm/yy to dd/mm/yy)</t>
  </si>
  <si>
    <t>Total (dd/mm/yy to dd/mm/yy)</t>
  </si>
  <si>
    <t xml:space="preserve">Actual Expenses </t>
  </si>
  <si>
    <t>Variance</t>
  </si>
  <si>
    <t>Notes</t>
  </si>
  <si>
    <t>Burn Rate</t>
  </si>
  <si>
    <t>Mention here international code of local currency</t>
  </si>
  <si>
    <t>%</t>
  </si>
  <si>
    <t>DIRECT COSTS</t>
  </si>
  <si>
    <t>1 PROJECT STAFF</t>
  </si>
  <si>
    <t>TOTAL PROJECT STAFF</t>
  </si>
  <si>
    <t>2 PROJECT ACTIVITIES</t>
  </si>
  <si>
    <t>2.1.</t>
  </si>
  <si>
    <t>2.1.1.</t>
  </si>
  <si>
    <t>2.1.2.</t>
  </si>
  <si>
    <t>2.1.3.</t>
  </si>
  <si>
    <t>2.1.4.</t>
  </si>
  <si>
    <t>2.1.5.</t>
  </si>
  <si>
    <t>2.1.6.</t>
  </si>
  <si>
    <t>2.1.7.</t>
  </si>
  <si>
    <t>2.1.8.</t>
  </si>
  <si>
    <t>2.2.</t>
  </si>
  <si>
    <t>2.2.1.</t>
  </si>
  <si>
    <t xml:space="preserve">  Country  </t>
  </si>
  <si>
    <t>2.2.2.</t>
  </si>
  <si>
    <t xml:space="preserve">  Number  </t>
  </si>
  <si>
    <t>2.2.3.</t>
  </si>
  <si>
    <t xml:space="preserve">  Number   </t>
  </si>
  <si>
    <t>2.2.4.</t>
  </si>
  <si>
    <t>2.2.5.</t>
  </si>
  <si>
    <t>2.2.6.</t>
  </si>
  <si>
    <t>2.2.7.</t>
  </si>
  <si>
    <t>2.2.8.</t>
  </si>
  <si>
    <t>2.3.</t>
  </si>
  <si>
    <t>2.3.1.</t>
  </si>
  <si>
    <t>2.3.2.</t>
  </si>
  <si>
    <t>2.3.3.</t>
  </si>
  <si>
    <t>2.3.4.</t>
  </si>
  <si>
    <t>2.3.5.</t>
  </si>
  <si>
    <t>2.3.6.</t>
  </si>
  <si>
    <t>2.3.7.</t>
  </si>
  <si>
    <t>2.3.8.</t>
  </si>
  <si>
    <t>2.4.</t>
  </si>
  <si>
    <t>2.4.1.</t>
  </si>
  <si>
    <t xml:space="preserve"> HHs </t>
  </si>
  <si>
    <t>2.4.2.</t>
  </si>
  <si>
    <t xml:space="preserve"> Items </t>
  </si>
  <si>
    <t>2.4.3.</t>
  </si>
  <si>
    <t xml:space="preserve"> Packet </t>
  </si>
  <si>
    <t xml:space="preserve">                -  </t>
  </si>
  <si>
    <t xml:space="preserve">                           -  </t>
  </si>
  <si>
    <t>2.4.4.</t>
  </si>
  <si>
    <t xml:space="preserve"> Units  </t>
  </si>
  <si>
    <t>2.4.5.</t>
  </si>
  <si>
    <t> </t>
  </si>
  <si>
    <t>2.4.6.</t>
  </si>
  <si>
    <t>2.4.7.</t>
  </si>
  <si>
    <t>2.4.8.</t>
  </si>
  <si>
    <t xml:space="preserve"> Lumpsum </t>
  </si>
  <si>
    <t>2.5.</t>
  </si>
  <si>
    <t>2.5.1.</t>
  </si>
  <si>
    <t>2.5.2.</t>
  </si>
  <si>
    <t>2.5.3.</t>
  </si>
  <si>
    <t>2.5.4.</t>
  </si>
  <si>
    <t>2.5.5.</t>
  </si>
  <si>
    <t>2.5.6.</t>
  </si>
  <si>
    <t>2.5.7.</t>
  </si>
  <si>
    <t>2.5.8.</t>
  </si>
  <si>
    <t xml:space="preserve">2.6. </t>
  </si>
  <si>
    <t>2.6.1.</t>
  </si>
  <si>
    <t xml:space="preserve">  Provide educational support (learning items &amp; teachers cost)  </t>
  </si>
  <si>
    <t xml:space="preserve">  Lumpsum  </t>
  </si>
  <si>
    <t>2.6.2.</t>
  </si>
  <si>
    <t xml:space="preserve">  School rehabilitation  </t>
  </si>
  <si>
    <t>2.6.3.</t>
  </si>
  <si>
    <t xml:space="preserve">  Procure and distribute children comfort items  </t>
  </si>
  <si>
    <t xml:space="preserve">  Items  </t>
  </si>
  <si>
    <t>2.6.4.</t>
  </si>
  <si>
    <t>2.6.5.</t>
  </si>
  <si>
    <t xml:space="preserve">2.7. </t>
  </si>
  <si>
    <t>2.7.1.</t>
  </si>
  <si>
    <t xml:space="preserve">  Procure and distribute household/NFI items/winterization/shelter - rent support </t>
  </si>
  <si>
    <t>2.7.2.</t>
  </si>
  <si>
    <t xml:space="preserve"> Emergency Shelter repair </t>
  </si>
  <si>
    <t xml:space="preserve">  HHs  </t>
  </si>
  <si>
    <t>2.7.3.</t>
  </si>
  <si>
    <t>2.7.4.</t>
  </si>
  <si>
    <t>2.7.5.</t>
  </si>
  <si>
    <t>2.7.6.</t>
  </si>
  <si>
    <t>2.7.7.</t>
  </si>
  <si>
    <t>2.7.8.</t>
  </si>
  <si>
    <t>2.8.</t>
  </si>
  <si>
    <t>2.8.1.</t>
  </si>
  <si>
    <t xml:space="preserve"> Provide food items to displaced HHs </t>
  </si>
  <si>
    <t>2.8.2.</t>
  </si>
  <si>
    <t>2.8.3.</t>
  </si>
  <si>
    <t>2.8.4.</t>
  </si>
  <si>
    <t>2.8.5.</t>
  </si>
  <si>
    <t>2.8.6.</t>
  </si>
  <si>
    <t>2.8.7.</t>
  </si>
  <si>
    <t>2.8.8.</t>
  </si>
  <si>
    <t>2.9</t>
  </si>
  <si>
    <t>2.9.1</t>
  </si>
  <si>
    <t xml:space="preserve"> Secure transport for refugees from border to collective centers </t>
  </si>
  <si>
    <t>2.9.2</t>
  </si>
  <si>
    <t xml:space="preserve"> Training on Mental Health and Psychosocial support </t>
  </si>
  <si>
    <t>2.9.3</t>
  </si>
  <si>
    <t xml:space="preserve"> Provide psychosocial support to vulnerable population </t>
  </si>
  <si>
    <t>2.9.4</t>
  </si>
  <si>
    <t xml:space="preserve"> Provision of Child Safe Space (CSS) (refurbishement, rent, CSS animators cost) </t>
  </si>
  <si>
    <t>2.9.5</t>
  </si>
  <si>
    <t xml:space="preserve"> Procure and distribute CSS items </t>
  </si>
  <si>
    <t>2.9.6</t>
  </si>
  <si>
    <t xml:space="preserve"> Train to CSS Volunteers </t>
  </si>
  <si>
    <t xml:space="preserve">  Training No  </t>
  </si>
  <si>
    <t>2.9.7</t>
  </si>
  <si>
    <t xml:space="preserve"> Provision of Community centres(refurbishment, rent, utilities,salaries for staff) </t>
  </si>
  <si>
    <t>2.9.8</t>
  </si>
  <si>
    <t xml:space="preserve"> Train Volunteers for WSS </t>
  </si>
  <si>
    <t>2.9.9</t>
  </si>
  <si>
    <t xml:space="preserve"> Procure and distribute assistive devices </t>
  </si>
  <si>
    <t>2.9.10</t>
  </si>
  <si>
    <t xml:space="preserve"> Conduct post distribution survey </t>
  </si>
  <si>
    <t xml:space="preserve">  Quarterly  </t>
  </si>
  <si>
    <t>2.9.11</t>
  </si>
  <si>
    <t xml:space="preserve"> Program retreat &amp; staff wellbeing events (2X/country) </t>
  </si>
  <si>
    <t>2.9.12</t>
  </si>
  <si>
    <t xml:space="preserve"> Field Monitoring quarterly </t>
  </si>
  <si>
    <t>2.10</t>
  </si>
  <si>
    <t>2.10.1.</t>
  </si>
  <si>
    <t xml:space="preserve"> Conduct Vulnerability (Gender &amp; Disability) Assessment  </t>
  </si>
  <si>
    <t>2.10.2.</t>
  </si>
  <si>
    <t xml:space="preserve"> Sensitization workshop on GBVs &amp; refugee rights </t>
  </si>
  <si>
    <t xml:space="preserve"> Event </t>
  </si>
  <si>
    <t>2.10.3.</t>
  </si>
  <si>
    <t>2.10.4.</t>
  </si>
  <si>
    <t>2.10.5.</t>
  </si>
  <si>
    <t>2.10.6.</t>
  </si>
  <si>
    <t>2.10.7.</t>
  </si>
  <si>
    <t>2.10.8.</t>
  </si>
  <si>
    <t>2.11</t>
  </si>
  <si>
    <t>2.11.1</t>
  </si>
  <si>
    <t>Capacity strengthening and sensitization of churches and local faith actors on advocacy for the protection and human rights of refugees and internally displaced persons  </t>
  </si>
  <si>
    <t>2.11.2</t>
  </si>
  <si>
    <t>Establishment of an advocacy community of practice/network for sharing of experience and mutual learning among the churches and partners engaged in advocacy in Ukraine and neighboring countries  </t>
  </si>
  <si>
    <t>2.11.3</t>
  </si>
  <si>
    <t>Training workshop for partners, churches and local/national/ actors on key protection and human rights issues (international human rights law, international humanitarian law, rights-based approaches, protection, etc.)  </t>
  </si>
  <si>
    <t xml:space="preserve"> Number </t>
  </si>
  <si>
    <t>2.11.4</t>
  </si>
  <si>
    <t xml:space="preserve"> Quarterly meetings with faith actors involved in the Ukraine response leaders </t>
  </si>
  <si>
    <t>2.11.5</t>
  </si>
  <si>
    <t xml:space="preserve"> Local and national level advocacy initiatives for the protection of people affected by the war in Ukraine   </t>
  </si>
  <si>
    <t>2.11.6</t>
  </si>
  <si>
    <t xml:space="preserve"> Organize a youth peace forum for peace in Ukraine and in the region   </t>
  </si>
  <si>
    <t>2.11.7</t>
  </si>
  <si>
    <t xml:space="preserve"> Regional consultation with faith actors and relevant civil society actors on the longer-term engagement on peace in Ukraine and in the region   </t>
  </si>
  <si>
    <t>2.11.8</t>
  </si>
  <si>
    <t xml:space="preserve"> High level solidarity visit of ecumenical/faith leaders from related agencies and ecumenical partners to Ukraine and/or neighboring countries   </t>
  </si>
  <si>
    <t>2.11.9</t>
  </si>
  <si>
    <t xml:space="preserve"> Meeting with faith leaders (Biannual)  </t>
  </si>
  <si>
    <t>2.11.10</t>
  </si>
  <si>
    <t xml:space="preserve"> Organize community events on the refugee rights </t>
  </si>
  <si>
    <t>2.11.11</t>
  </si>
  <si>
    <t xml:space="preserve"> Organize advoacy and solidarity visits of faith leaders </t>
  </si>
  <si>
    <t>2.11.12</t>
  </si>
  <si>
    <t>2.12.</t>
  </si>
  <si>
    <t>2.12.1.</t>
  </si>
  <si>
    <t xml:space="preserve"> Develop and disseminate advocacy statements and messaging calling to action to address the crisis in Ukraine and neighboring countries and the related global impacts   </t>
  </si>
  <si>
    <t>2.12.2.</t>
  </si>
  <si>
    <t xml:space="preserve"> Global level engagements and communications campaigns in partnership with other FBOs, CSOs, human rights and protection actors   </t>
  </si>
  <si>
    <t>2.12.3.</t>
  </si>
  <si>
    <t xml:space="preserve"> "Responding to Ukraine: Lessons learned from an advocacy perspective" policy briefing  (research and publication) </t>
  </si>
  <si>
    <t>2.12.4.</t>
  </si>
  <si>
    <t xml:space="preserve"> Advocacy and policy engagements at international level within human rights, protection and humanitarian communities (Geneva) and peace and security community (New York) (flights, ground transport,hotels, meals) </t>
  </si>
  <si>
    <t>2.12.5.</t>
  </si>
  <si>
    <t>2.12.6.</t>
  </si>
  <si>
    <t>2.12.7.</t>
  </si>
  <si>
    <t>2.12.8.</t>
  </si>
  <si>
    <t>2.13.1.</t>
  </si>
  <si>
    <t xml:space="preserve"> Multipurpose cash assistance (cash amounts, cash for winterization, fees, taxes, related costs to run the cash assistance) </t>
  </si>
  <si>
    <t>2.13.2.</t>
  </si>
  <si>
    <t>2.13.3.</t>
  </si>
  <si>
    <t>2.13.4.</t>
  </si>
  <si>
    <t>2.13.5.</t>
  </si>
  <si>
    <t>2.13.6.</t>
  </si>
  <si>
    <t>2.13.7.</t>
  </si>
  <si>
    <t>2.13.8.</t>
  </si>
  <si>
    <t>2.14.1.</t>
  </si>
  <si>
    <t>2.14.2.</t>
  </si>
  <si>
    <t>2.14.3.</t>
  </si>
  <si>
    <t>2.14.4.</t>
  </si>
  <si>
    <t>2.14.5.</t>
  </si>
  <si>
    <t>2.14.6.</t>
  </si>
  <si>
    <t>2.14.7.</t>
  </si>
  <si>
    <t>2.14.8.</t>
  </si>
  <si>
    <t>TOTAL PROJECT ACTIVITIES</t>
  </si>
  <si>
    <t>QUALITY AND ACCOUNTABILITY</t>
  </si>
  <si>
    <t>4.2</t>
  </si>
  <si>
    <t>Assessments</t>
  </si>
  <si>
    <t>Coordination meetings</t>
  </si>
  <si>
    <t>Appeal specific coordination meetings, implementation, external coordination</t>
  </si>
  <si>
    <t>Capacity strengthening</t>
  </si>
  <si>
    <t xml:space="preserve">Guidance note:  coordination, capacity strenghthening, monitoring and evaluation, </t>
  </si>
  <si>
    <t>4.3</t>
  </si>
  <si>
    <t xml:space="preserve">Complaints and Response Mechanisms </t>
  </si>
  <si>
    <t>4.4</t>
  </si>
  <si>
    <t>Safeguarding</t>
  </si>
  <si>
    <t>4.5</t>
  </si>
  <si>
    <t>Communication and visibility</t>
  </si>
  <si>
    <t>4.6</t>
  </si>
  <si>
    <t>Monitoring &amp; evaluation</t>
  </si>
  <si>
    <t>4.7</t>
  </si>
  <si>
    <t xml:space="preserve"> Data management (platform, subcription, server costs) </t>
  </si>
  <si>
    <t>4.8</t>
  </si>
  <si>
    <t xml:space="preserve"> Safety and Security Assessment </t>
  </si>
  <si>
    <t>4.9</t>
  </si>
  <si>
    <t xml:space="preserve"> Planning and sourcing visits </t>
  </si>
  <si>
    <t>4.10</t>
  </si>
  <si>
    <t xml:space="preserve"> Translation, legal fees, etc. </t>
  </si>
  <si>
    <t>LOGISTICS</t>
  </si>
  <si>
    <t>5.1</t>
  </si>
  <si>
    <t>5.1.2</t>
  </si>
  <si>
    <t>5.1.3</t>
  </si>
  <si>
    <t>TOTAL LOGISTICS</t>
  </si>
  <si>
    <t>ASSETS &amp; EQUIPMENT</t>
  </si>
  <si>
    <t>Assets &amp; Equipments</t>
  </si>
  <si>
    <t>TOTAL PROGRAM ASSETS &amp; EQUIPMENT</t>
  </si>
  <si>
    <t xml:space="preserve">TOTAL DIRECT COST </t>
  </si>
  <si>
    <t>INDIRECT COSTS</t>
  </si>
  <si>
    <t>PERSONNEL, ADMINISTRATION &amp; SUPPORT</t>
  </si>
  <si>
    <t>Staff salaries - Cost shared</t>
  </si>
  <si>
    <t xml:space="preserve">                      -  </t>
  </si>
  <si>
    <t>TOTAL PERSONNEL, ADMINISTRATION &amp; SUPPORT</t>
  </si>
  <si>
    <t>TOTAL INDIRECT COST</t>
  </si>
  <si>
    <r>
      <t>Percentage of Indirect cost of total expenses</t>
    </r>
    <r>
      <rPr>
        <sz val="11"/>
        <color rgb="FFFF0000"/>
        <rFont val="Aptos"/>
        <family val="2"/>
      </rPr>
      <t xml:space="preserve"> (it won't be approved more than 15%) </t>
    </r>
  </si>
  <si>
    <t>Total budget excluding SMC</t>
  </si>
  <si>
    <r>
      <t xml:space="preserve">ACT Secretariat management  cost SMC @ 2% </t>
    </r>
    <r>
      <rPr>
        <sz val="11"/>
        <color theme="0"/>
        <rFont val="Aptos"/>
        <family val="2"/>
      </rPr>
      <t>2%</t>
    </r>
  </si>
  <si>
    <t>TOTAL BUDGET (Including SMC)  /  TOTAL EXPENDITURES (including SMC)</t>
  </si>
  <si>
    <r>
      <t>If revision of Budget -</t>
    </r>
    <r>
      <rPr>
        <b/>
        <sz val="11"/>
        <color rgb="FFFFFF00"/>
        <rFont val="Aptos"/>
        <family val="2"/>
      </rPr>
      <t xml:space="preserve"> Balance requested </t>
    </r>
    <r>
      <rPr>
        <b/>
        <sz val="11"/>
        <color theme="0"/>
        <rFont val="Aptos"/>
        <family val="2"/>
      </rPr>
      <t xml:space="preserve">(minus income received) </t>
    </r>
  </si>
  <si>
    <t>Registered name of the organisation</t>
  </si>
  <si>
    <t>Country where you will be implementing the project (appeal)</t>
  </si>
  <si>
    <t xml:space="preserve"> local currency</t>
  </si>
  <si>
    <t>local currency</t>
  </si>
  <si>
    <t>PROJECT  STAFF</t>
  </si>
  <si>
    <t>1,1</t>
  </si>
  <si>
    <t>1,2</t>
  </si>
  <si>
    <t xml:space="preserve"> Person/Month </t>
  </si>
  <si>
    <t>1,3</t>
  </si>
  <si>
    <t>1,4</t>
  </si>
  <si>
    <t>1,5</t>
  </si>
  <si>
    <t>1,6</t>
  </si>
  <si>
    <t>1,7</t>
  </si>
  <si>
    <t>1,8</t>
  </si>
  <si>
    <t>1,9</t>
  </si>
  <si>
    <t>1,10</t>
  </si>
  <si>
    <t>1,11</t>
  </si>
  <si>
    <t>1,12</t>
  </si>
  <si>
    <t>1,13</t>
  </si>
  <si>
    <t>1,14</t>
  </si>
  <si>
    <t>1,15</t>
  </si>
  <si>
    <t>1,16</t>
  </si>
  <si>
    <t>1,17</t>
  </si>
  <si>
    <t>1,18</t>
  </si>
  <si>
    <t>1,19</t>
  </si>
  <si>
    <t>1,20</t>
  </si>
  <si>
    <t>PROJECT ACTIVITIES</t>
  </si>
  <si>
    <t>3.1</t>
  </si>
  <si>
    <t>3.2</t>
  </si>
  <si>
    <t>3.3</t>
  </si>
  <si>
    <t>3.4</t>
  </si>
  <si>
    <t>3.5</t>
  </si>
  <si>
    <t>3.6</t>
  </si>
  <si>
    <t>3.7</t>
  </si>
  <si>
    <t>3.8</t>
  </si>
  <si>
    <t>3.9</t>
  </si>
  <si>
    <t>Total QUALITY AND ACCOUNTABILITY</t>
  </si>
  <si>
    <t>4.1</t>
  </si>
  <si>
    <t xml:space="preserve"> </t>
  </si>
  <si>
    <r>
      <t>Percentage of Indirect cost of total expenses</t>
    </r>
    <r>
      <rPr>
        <sz val="11"/>
        <color rgb="FFFF0000"/>
        <rFont val="Arial"/>
        <family val="2"/>
      </rPr>
      <t xml:space="preserve"> (it won't be approved more than 15%) </t>
    </r>
  </si>
  <si>
    <r>
      <t>If revision of Budget -</t>
    </r>
    <r>
      <rPr>
        <b/>
        <sz val="14"/>
        <color rgb="FFFFFF00"/>
        <rFont val="Arial"/>
        <family val="2"/>
      </rPr>
      <t xml:space="preserve"> Balance requested </t>
    </r>
    <r>
      <rPr>
        <b/>
        <sz val="14"/>
        <color theme="0"/>
        <rFont val="Arial"/>
        <family val="2"/>
      </rPr>
      <t xml:space="preserve">(minus income received) </t>
    </r>
  </si>
  <si>
    <t>Member 2</t>
  </si>
  <si>
    <t>Member 3</t>
  </si>
  <si>
    <t>Member 4</t>
  </si>
  <si>
    <t>Member 5</t>
  </si>
  <si>
    <t>Member 6</t>
  </si>
  <si>
    <t>Member 7</t>
  </si>
  <si>
    <t>Sectors</t>
  </si>
  <si>
    <t>Your organization name</t>
  </si>
  <si>
    <t xml:space="preserve">Summary of Interim report </t>
  </si>
  <si>
    <t>Office Address (as registered in the bank account)</t>
  </si>
  <si>
    <t xml:space="preserve">Total Budget </t>
  </si>
  <si>
    <t>Office Address</t>
  </si>
  <si>
    <t>Bank details</t>
  </si>
  <si>
    <t>Total Income</t>
  </si>
  <si>
    <t xml:space="preserve">Finance Contact (at least 2 contacts) and program officer </t>
  </si>
  <si>
    <t>Bank Name</t>
  </si>
  <si>
    <t xml:space="preserve">Total Expenditures </t>
  </si>
  <si>
    <t>Name</t>
  </si>
  <si>
    <t>Email</t>
  </si>
  <si>
    <t>Bank address</t>
  </si>
  <si>
    <t xml:space="preserve">Balance </t>
  </si>
  <si>
    <t>Account number or IBAN</t>
  </si>
  <si>
    <t xml:space="preserve">Burn Rate </t>
  </si>
  <si>
    <t>Bank BIC/
Swift Code</t>
  </si>
  <si>
    <t xml:space="preserve">SMC 2023 </t>
  </si>
  <si>
    <t xml:space="preserve">Details </t>
  </si>
  <si>
    <t xml:space="preserve">Interim Report </t>
  </si>
  <si>
    <t xml:space="preserve">Final report </t>
  </si>
  <si>
    <t>1.2</t>
  </si>
  <si>
    <t>International project staff</t>
  </si>
  <si>
    <t>1.2.1.</t>
  </si>
  <si>
    <t>1.2.2.</t>
  </si>
  <si>
    <t>1.2.3.</t>
  </si>
  <si>
    <t>1.2.4.</t>
  </si>
  <si>
    <t>1.2.5.</t>
  </si>
  <si>
    <t>1.2.6.</t>
  </si>
  <si>
    <t xml:space="preserve">1.3 </t>
  </si>
  <si>
    <t>National project staff</t>
  </si>
  <si>
    <t>1.3.1.</t>
  </si>
  <si>
    <t>1.3.2.</t>
  </si>
  <si>
    <t>1.3.3.</t>
  </si>
  <si>
    <t>1.3.4.</t>
  </si>
  <si>
    <t>1.3.5.</t>
  </si>
  <si>
    <t>1.3.6.</t>
  </si>
  <si>
    <t>2.9.1.</t>
  </si>
  <si>
    <t>2.9.2.</t>
  </si>
  <si>
    <t>2.9.3.</t>
  </si>
  <si>
    <t>2.9.4.</t>
  </si>
  <si>
    <t>2.9.5.</t>
  </si>
  <si>
    <t>2.9.6.</t>
  </si>
  <si>
    <t>2.9.7.</t>
  </si>
  <si>
    <t>2.9.8.</t>
  </si>
  <si>
    <t>2.11.1.</t>
  </si>
  <si>
    <t>2.11.2.</t>
  </si>
  <si>
    <t>2.11.3.</t>
  </si>
  <si>
    <t>2.11.4.</t>
  </si>
  <si>
    <t>2.11.5.</t>
  </si>
  <si>
    <t>2.11.6.</t>
  </si>
  <si>
    <t>2.11.7.</t>
  </si>
  <si>
    <t>2.11.8.</t>
  </si>
  <si>
    <t>PROJECT IMPLEMENTATION</t>
  </si>
  <si>
    <t>3.1.1</t>
  </si>
  <si>
    <t>3.1.2</t>
  </si>
  <si>
    <t>3.1.3</t>
  </si>
  <si>
    <t>3.2.1</t>
  </si>
  <si>
    <t>3.2.2</t>
  </si>
  <si>
    <t>3.2.3</t>
  </si>
  <si>
    <t>3.2.4</t>
  </si>
  <si>
    <t>TOTAL PROJECT IMPLEMENTATION</t>
  </si>
  <si>
    <t xml:space="preserve">Quality and accountability </t>
  </si>
  <si>
    <t>TOTAL QUALITY AND ACCOUNTABILITY</t>
  </si>
  <si>
    <t>Transportation</t>
  </si>
  <si>
    <t>5.2</t>
  </si>
  <si>
    <t>Warehousing</t>
  </si>
  <si>
    <t>5.2.1</t>
  </si>
  <si>
    <t>5.2.2</t>
  </si>
  <si>
    <t>5.3</t>
  </si>
  <si>
    <t>Handling</t>
  </si>
  <si>
    <t>5.3.1</t>
  </si>
  <si>
    <t>5.3.2</t>
  </si>
  <si>
    <t>5.3.3</t>
  </si>
  <si>
    <t>6.1.</t>
  </si>
  <si>
    <t>6.2.</t>
  </si>
  <si>
    <t>6.3.</t>
  </si>
  <si>
    <t>6.4.</t>
  </si>
  <si>
    <t>ACT Secretariat management, monitoring, coordination cost (SMC)</t>
  </si>
  <si>
    <t>TOTAL BUDGET INCLUDING SMC</t>
  </si>
  <si>
    <t>Staff Cost</t>
  </si>
  <si>
    <t xml:space="preserve">     -Shared staff costs</t>
  </si>
  <si>
    <t xml:space="preserve">     -Shared Office operations</t>
  </si>
  <si>
    <t>Indirect Costs:</t>
  </si>
  <si>
    <t>Project Costs:</t>
  </si>
  <si>
    <t>Reference: Guidance Note: Appeal Budget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</si>
</sst>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_-* #,##0_-;\-* #,##0_-;_-* &quot;-&quot;??_-;_-@_-"/>
    <numFmt numFmtId="167" formatCode="_-* #,##0.0000_-;\-* #,##0.0000_-;_-* &quot;-&quot;??_-;_-@_-"/>
    <numFmt numFmtId="168" formatCode="_-* #,##0.0_-;\-* #,##0.0_-;_-* &quot;-&quot;??_-;_-@_-"/>
    <numFmt numFmtId="169" formatCode="yyyy\-mm\-dd"/>
    <numFmt numFmtId="170" formatCode="_-* #,##0.00\ _X_D_R_-;\-* #,##0.00\ _X_D_R_-;_-* &quot;-&quot;??\ _X_D_R_-;_-@_-"/>
  </numFmts>
  <fonts count="93" x14ac:knownFonts="1">
    <font>
      <sz val="10"/>
      <color rgb="FF000000"/>
      <name val="Arial"/>
    </font>
    <font>
      <sz val="11"/>
      <color theme="1"/>
      <name val="Calibri"/>
      <family val="2"/>
      <scheme val="minor"/>
    </font>
    <font>
      <sz val="16"/>
      <color theme="1"/>
      <name val="Aharoni"/>
      <charset val="177"/>
    </font>
    <font>
      <sz val="10"/>
      <color theme="1"/>
      <name val="Arial"/>
      <family val="2"/>
    </font>
    <font>
      <b/>
      <sz val="10"/>
      <color theme="1"/>
      <name val="Arial"/>
      <family val="2"/>
    </font>
    <font>
      <sz val="10"/>
      <name val="Arial"/>
      <family val="2"/>
    </font>
    <font>
      <sz val="10"/>
      <color rgb="FFFF0000"/>
      <name val="Arial"/>
      <family val="2"/>
    </font>
    <font>
      <b/>
      <sz val="10"/>
      <color rgb="FFC00000"/>
      <name val="Arial"/>
      <family val="2"/>
    </font>
    <font>
      <sz val="10"/>
      <color theme="0"/>
      <name val="Arial"/>
      <family val="2"/>
    </font>
    <font>
      <b/>
      <sz val="12"/>
      <color theme="0"/>
      <name val="Arial"/>
      <family val="2"/>
    </font>
    <font>
      <b/>
      <sz val="10"/>
      <color theme="0"/>
      <name val="Arial"/>
      <family val="2"/>
    </font>
    <font>
      <b/>
      <sz val="14"/>
      <color theme="0"/>
      <name val="Arial"/>
      <family val="2"/>
    </font>
    <font>
      <sz val="14"/>
      <color theme="1"/>
      <name val="Arial"/>
      <family val="2"/>
    </font>
    <font>
      <b/>
      <sz val="10"/>
      <color rgb="FF244061"/>
      <name val="Arial"/>
      <family val="2"/>
    </font>
    <font>
      <b/>
      <sz val="12"/>
      <color theme="1"/>
      <name val="Arial"/>
      <family val="2"/>
    </font>
    <font>
      <sz val="10"/>
      <color rgb="FF000000"/>
      <name val="Arial"/>
      <family val="2"/>
    </font>
    <font>
      <sz val="12"/>
      <color rgb="FFFF0000"/>
      <name val="Arial Black"/>
      <family val="2"/>
    </font>
    <font>
      <b/>
      <sz val="10"/>
      <name val="Arial"/>
      <family val="2"/>
    </font>
    <font>
      <sz val="11"/>
      <name val="Arial"/>
      <family val="2"/>
    </font>
    <font>
      <sz val="12"/>
      <color rgb="FF000000"/>
      <name val="Arial"/>
      <family val="2"/>
    </font>
    <font>
      <u/>
      <sz val="10"/>
      <color theme="10"/>
      <name val="Arial"/>
      <family val="2"/>
    </font>
    <font>
      <b/>
      <sz val="10"/>
      <color rgb="FFFF0000"/>
      <name val="Arial"/>
      <family val="2"/>
    </font>
    <font>
      <sz val="8"/>
      <name val="Arial"/>
      <family val="2"/>
    </font>
    <font>
      <b/>
      <sz val="12"/>
      <name val="Arial"/>
      <family val="2"/>
    </font>
    <font>
      <sz val="12"/>
      <name val="Arial"/>
      <family val="2"/>
    </font>
    <font>
      <b/>
      <sz val="16"/>
      <color theme="0"/>
      <name val="Arial"/>
      <family val="2"/>
    </font>
    <font>
      <b/>
      <sz val="12"/>
      <color rgb="FFFFFF00"/>
      <name val="Arial"/>
      <family val="2"/>
    </font>
    <font>
      <sz val="8"/>
      <color theme="1"/>
      <name val="Arial"/>
      <family val="2"/>
    </font>
    <font>
      <sz val="11"/>
      <color rgb="FFFF0000"/>
      <name val="Arial"/>
      <family val="2"/>
    </font>
    <font>
      <b/>
      <sz val="14"/>
      <color rgb="FF99FF66"/>
      <name val="Arial"/>
      <family val="2"/>
    </font>
    <font>
      <b/>
      <sz val="14"/>
      <color rgb="FFFFFF00"/>
      <name val="Arial"/>
      <family val="2"/>
    </font>
    <font>
      <b/>
      <sz val="16"/>
      <name val="Arial"/>
      <family val="2"/>
    </font>
    <font>
      <sz val="11"/>
      <color theme="0"/>
      <name val="Arial"/>
      <family val="2"/>
    </font>
    <font>
      <sz val="10"/>
      <color theme="0" tint="-0.14999847407452621"/>
      <name val="Arial"/>
      <family val="2"/>
    </font>
    <font>
      <sz val="8"/>
      <name val="Arial"/>
      <family val="2"/>
    </font>
    <font>
      <b/>
      <sz val="20"/>
      <name val="Arial"/>
      <family val="2"/>
    </font>
    <font>
      <sz val="11"/>
      <color rgb="FF000000"/>
      <name val="Arial"/>
      <family val="2"/>
    </font>
    <font>
      <b/>
      <sz val="20"/>
      <color theme="0"/>
      <name val="Arial"/>
      <family val="2"/>
    </font>
    <font>
      <sz val="9"/>
      <color indexed="81"/>
      <name val="Tahoma"/>
      <family val="2"/>
    </font>
    <font>
      <b/>
      <sz val="9"/>
      <color indexed="81"/>
      <name val="Tahoma"/>
      <family val="2"/>
    </font>
    <font>
      <sz val="10"/>
      <color theme="0" tint="-4.9989318521683403E-2"/>
      <name val="Arial"/>
      <family val="2"/>
    </font>
    <font>
      <sz val="14"/>
      <name val="Arial"/>
      <family val="2"/>
    </font>
    <font>
      <sz val="11"/>
      <color rgb="FF000000"/>
      <name val="Calibri"/>
      <family val="2"/>
    </font>
    <font>
      <sz val="10"/>
      <color rgb="FF000000"/>
      <name val="Arial"/>
      <family val="2"/>
    </font>
    <font>
      <b/>
      <sz val="9"/>
      <color theme="1"/>
      <name val="Arial"/>
      <family val="2"/>
    </font>
    <font>
      <b/>
      <sz val="11"/>
      <color theme="0"/>
      <name val="Arial"/>
      <family val="2"/>
    </font>
    <font>
      <b/>
      <sz val="11"/>
      <name val="Arial"/>
      <family val="2"/>
    </font>
    <font>
      <sz val="18"/>
      <color theme="1"/>
      <name val="Arial"/>
      <family val="2"/>
    </font>
    <font>
      <sz val="11"/>
      <color theme="0" tint="-4.9989318521683403E-2"/>
      <name val="Calibri"/>
      <family val="2"/>
    </font>
    <font>
      <b/>
      <sz val="14"/>
      <color rgb="FFFF0000"/>
      <name val="Calibri"/>
      <family val="2"/>
    </font>
    <font>
      <sz val="11"/>
      <name val="Calibri"/>
      <family val="2"/>
    </font>
    <font>
      <b/>
      <sz val="11"/>
      <name val="Calibri"/>
      <family val="2"/>
    </font>
    <font>
      <sz val="18"/>
      <color rgb="FFFF0000"/>
      <name val="Calibri"/>
      <family val="2"/>
    </font>
    <font>
      <b/>
      <sz val="16"/>
      <name val="Calibri"/>
      <family val="2"/>
    </font>
    <font>
      <b/>
      <sz val="18"/>
      <name val="Calibri"/>
      <family val="2"/>
    </font>
    <font>
      <b/>
      <sz val="18"/>
      <color theme="1"/>
      <name val="Arial"/>
      <family val="2"/>
    </font>
    <font>
      <b/>
      <sz val="11"/>
      <color theme="0"/>
      <name val="Calibri"/>
      <family val="2"/>
    </font>
    <font>
      <sz val="10"/>
      <color rgb="FF000000"/>
      <name val="Arial"/>
      <family val="2"/>
    </font>
    <font>
      <sz val="12"/>
      <color rgb="FFFF0000"/>
      <name val="Arial"/>
      <family val="2"/>
    </font>
    <font>
      <sz val="12"/>
      <color theme="1"/>
      <name val="Arial"/>
      <family val="2"/>
    </font>
    <font>
      <sz val="12"/>
      <color theme="1"/>
      <name val="Calibri"/>
      <family val="2"/>
      <scheme val="minor"/>
    </font>
    <font>
      <b/>
      <sz val="12"/>
      <color rgb="FFFF0000"/>
      <name val="Arial"/>
      <family val="2"/>
    </font>
    <font>
      <b/>
      <sz val="12"/>
      <color rgb="FF000000"/>
      <name val="Arial"/>
      <family val="2"/>
    </font>
    <font>
      <sz val="12"/>
      <color theme="0"/>
      <name val="Arial"/>
      <family val="2"/>
    </font>
    <font>
      <sz val="16"/>
      <color theme="1"/>
      <name val="Calibri"/>
      <family val="2"/>
      <scheme val="minor"/>
    </font>
    <font>
      <sz val="14"/>
      <color theme="1"/>
      <name val="Calibri"/>
      <family val="2"/>
      <scheme val="minor"/>
    </font>
    <font>
      <b/>
      <sz val="18"/>
      <color theme="0"/>
      <name val="Calibri"/>
      <family val="2"/>
    </font>
    <font>
      <b/>
      <sz val="22"/>
      <color theme="1"/>
      <name val="Arial"/>
      <family val="2"/>
    </font>
    <font>
      <b/>
      <sz val="10"/>
      <color rgb="FF000000"/>
      <name val="Arial"/>
      <family val="2"/>
    </font>
    <font>
      <sz val="14"/>
      <color rgb="FFFF0000"/>
      <name val="Calibri"/>
      <family val="2"/>
    </font>
    <font>
      <sz val="14"/>
      <color rgb="FF000000"/>
      <name val="Arial"/>
      <family val="2"/>
    </font>
    <font>
      <b/>
      <sz val="14"/>
      <name val="Arial"/>
      <family val="2"/>
    </font>
    <font>
      <sz val="14"/>
      <color rgb="FFFF0000"/>
      <name val="Arial"/>
      <family val="2"/>
    </font>
    <font>
      <sz val="12"/>
      <color rgb="FFFF0000"/>
      <name val="Calibri"/>
      <family val="2"/>
      <scheme val="minor"/>
    </font>
    <font>
      <b/>
      <sz val="11"/>
      <color rgb="FF000000"/>
      <name val="Arial"/>
      <family val="2"/>
    </font>
    <font>
      <sz val="11"/>
      <color theme="0" tint="-4.9989318521683403E-2"/>
      <name val="Aptos"/>
      <family val="2"/>
    </font>
    <font>
      <sz val="11"/>
      <name val="Aptos"/>
      <family val="2"/>
    </font>
    <font>
      <b/>
      <sz val="11"/>
      <name val="Aptos"/>
      <family val="2"/>
    </font>
    <font>
      <sz val="11"/>
      <color rgb="FF000000"/>
      <name val="Aptos"/>
      <family val="2"/>
    </font>
    <font>
      <b/>
      <sz val="11"/>
      <color rgb="FFFF0000"/>
      <name val="Aptos"/>
      <family val="2"/>
    </font>
    <font>
      <sz val="11"/>
      <color rgb="FFFF0000"/>
      <name val="Aptos"/>
      <family val="2"/>
    </font>
    <font>
      <sz val="11"/>
      <color theme="0" tint="-0.14999847407452621"/>
      <name val="Aptos"/>
      <family val="2"/>
    </font>
    <font>
      <b/>
      <sz val="11"/>
      <color theme="1"/>
      <name val="Aptos"/>
      <family val="2"/>
    </font>
    <font>
      <sz val="11"/>
      <color theme="1"/>
      <name val="Aptos"/>
      <family val="2"/>
    </font>
    <font>
      <b/>
      <sz val="11"/>
      <color rgb="FFFFFF00"/>
      <name val="Aptos"/>
      <family val="2"/>
    </font>
    <font>
      <b/>
      <sz val="11"/>
      <color rgb="FF244061"/>
      <name val="Aptos"/>
      <family val="2"/>
    </font>
    <font>
      <b/>
      <sz val="11"/>
      <color theme="0"/>
      <name val="Aptos"/>
      <family val="2"/>
    </font>
    <font>
      <sz val="11"/>
      <color theme="0"/>
      <name val="Aptos"/>
      <family val="2"/>
    </font>
    <font>
      <b/>
      <sz val="11"/>
      <color rgb="FF99FF66"/>
      <name val="Aptos"/>
      <family val="2"/>
    </font>
    <font>
      <b/>
      <sz val="22"/>
      <name val="Arial"/>
      <family val="2"/>
    </font>
    <font>
      <sz val="8"/>
      <color rgb="FF000000"/>
      <name val="Arial"/>
      <family val="2"/>
    </font>
    <font>
      <sz val="9"/>
      <color rgb="FF000000"/>
      <name val="Arial"/>
      <family val="2"/>
    </font>
    <font>
      <sz val="9"/>
      <color rgb="FFFF0000"/>
      <name val="Arial"/>
      <family val="2"/>
    </font>
  </fonts>
  <fills count="63">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C00000"/>
        <bgColor rgb="FFC00000"/>
      </patternFill>
    </fill>
    <fill>
      <patternFill patternType="solid">
        <fgColor rgb="FFD8D8D8"/>
        <bgColor rgb="FFD8D8D8"/>
      </patternFill>
    </fill>
    <fill>
      <patternFill patternType="solid">
        <fgColor rgb="FF595959"/>
        <bgColor rgb="FF595959"/>
      </patternFill>
    </fill>
    <fill>
      <patternFill patternType="solid">
        <fgColor rgb="FF3F3F3F"/>
        <bgColor rgb="FF3F3F3F"/>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CC3300"/>
        <bgColor indexed="64"/>
      </patternFill>
    </fill>
    <fill>
      <patternFill patternType="solid">
        <fgColor rgb="FFCC3300"/>
        <bgColor rgb="FF366092"/>
      </patternFill>
    </fill>
    <fill>
      <patternFill patternType="solid">
        <fgColor theme="4" tint="-0.499984740745262"/>
        <bgColor rgb="FF366092"/>
      </patternFill>
    </fill>
    <fill>
      <patternFill patternType="solid">
        <fgColor theme="1"/>
        <bgColor indexed="64"/>
      </patternFill>
    </fill>
    <fill>
      <patternFill patternType="solid">
        <fgColor theme="4" tint="0.39997558519241921"/>
        <bgColor rgb="FFD8D8D8"/>
      </patternFill>
    </fill>
    <fill>
      <patternFill patternType="solid">
        <fgColor theme="4" tint="0.39997558519241921"/>
        <bgColor indexed="64"/>
      </patternFill>
    </fill>
    <fill>
      <patternFill patternType="solid">
        <fgColor theme="4" tint="-0.499984740745262"/>
        <bgColor rgb="FFBFBFBF"/>
      </patternFill>
    </fill>
    <fill>
      <patternFill patternType="solid">
        <fgColor rgb="FF0070C0"/>
        <bgColor rgb="FF632423"/>
      </patternFill>
    </fill>
    <fill>
      <patternFill patternType="solid">
        <fgColor rgb="FFFFC000"/>
        <bgColor rgb="FF632423"/>
      </patternFill>
    </fill>
    <fill>
      <patternFill patternType="solid">
        <fgColor rgb="FFFFFFCC"/>
        <bgColor rgb="FFF2F2F2"/>
      </patternFill>
    </fill>
    <fill>
      <patternFill patternType="solid">
        <fgColor theme="0"/>
        <bgColor rgb="FFC00000"/>
      </patternFill>
    </fill>
    <fill>
      <patternFill patternType="solid">
        <fgColor theme="1" tint="4.9989318521683403E-2"/>
        <bgColor rgb="FFC00000"/>
      </patternFill>
    </fill>
    <fill>
      <patternFill patternType="solid">
        <fgColor theme="4" tint="-0.499984740745262"/>
        <bgColor indexed="64"/>
      </patternFill>
    </fill>
    <fill>
      <patternFill patternType="solid">
        <fgColor theme="1"/>
        <bgColor rgb="FF3F3F3F"/>
      </patternFill>
    </fill>
    <fill>
      <patternFill patternType="solid">
        <fgColor rgb="FFCC3300"/>
        <bgColor rgb="FF4F6128"/>
      </patternFill>
    </fill>
    <fill>
      <patternFill patternType="solid">
        <fgColor rgb="FFCC3300"/>
        <bgColor rgb="FFD8D8D8"/>
      </patternFill>
    </fill>
    <fill>
      <patternFill patternType="solid">
        <fgColor rgb="FFFFB9A3"/>
        <bgColor indexed="64"/>
      </patternFill>
    </fill>
    <fill>
      <patternFill patternType="solid">
        <fgColor rgb="FFFFDCD1"/>
        <bgColor indexed="64"/>
      </patternFill>
    </fill>
    <fill>
      <patternFill patternType="solid">
        <fgColor rgb="FF0070C0"/>
        <bgColor rgb="FFC00000"/>
      </patternFill>
    </fill>
    <fill>
      <patternFill patternType="solid">
        <fgColor rgb="FF0070C0"/>
        <bgColor rgb="FF3F3F3F"/>
      </patternFill>
    </fill>
    <fill>
      <patternFill patternType="solid">
        <fgColor rgb="FF0070C0"/>
        <bgColor rgb="FF366092"/>
      </patternFill>
    </fill>
    <fill>
      <patternFill patternType="solid">
        <fgColor rgb="FF0070C0"/>
        <bgColor indexed="64"/>
      </patternFill>
    </fill>
    <fill>
      <patternFill patternType="solid">
        <fgColor theme="2" tint="-0.14999847407452621"/>
        <bgColor indexed="64"/>
      </patternFill>
    </fill>
    <fill>
      <patternFill patternType="solid">
        <fgColor rgb="FFFFB9A3"/>
        <bgColor rgb="FF000000"/>
      </patternFill>
    </fill>
    <fill>
      <patternFill patternType="solid">
        <fgColor rgb="FFFFFFCC"/>
      </patternFill>
    </fill>
    <fill>
      <patternFill patternType="solid">
        <fgColor theme="7" tint="0.79998168889431442"/>
        <bgColor rgb="FF632423"/>
      </patternFill>
    </fill>
    <fill>
      <patternFill patternType="solid">
        <fgColor theme="6" tint="0.59999389629810485"/>
        <bgColor rgb="FF632423"/>
      </patternFill>
    </fill>
    <fill>
      <patternFill patternType="solid">
        <fgColor theme="0" tint="-0.14999847407452621"/>
        <bgColor rgb="FF632423"/>
      </patternFill>
    </fill>
    <fill>
      <patternFill patternType="solid">
        <fgColor theme="9" tint="0.79998168889431442"/>
        <bgColor rgb="FF632423"/>
      </patternFill>
    </fill>
    <fill>
      <patternFill patternType="solid">
        <fgColor theme="8" tint="0.79998168889431442"/>
        <bgColor rgb="FF632423"/>
      </patternFill>
    </fill>
    <fill>
      <patternFill patternType="solid">
        <fgColor theme="5" tint="0.59999389629810485"/>
        <bgColor rgb="FF632423"/>
      </patternFill>
    </fill>
    <fill>
      <patternFill patternType="solid">
        <fgColor theme="9" tint="0.79998168889431442"/>
        <bgColor indexed="65"/>
      </patternFill>
    </fill>
    <fill>
      <patternFill patternType="solid">
        <fgColor theme="9" tint="0.79998168889431442"/>
        <bgColor rgb="FFF2F2F2"/>
      </patternFill>
    </fill>
    <fill>
      <patternFill patternType="solid">
        <fgColor theme="9" tint="0.79998168889431442"/>
        <bgColor rgb="FFD8D8D8"/>
      </patternFill>
    </fill>
    <fill>
      <patternFill patternType="solid">
        <fgColor theme="9" tint="0.79998168889431442"/>
        <bgColor rgb="FFBFBFBF"/>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6" tint="0.39997558519241921"/>
        <bgColor rgb="FF366092"/>
      </patternFill>
    </fill>
    <fill>
      <patternFill patternType="solid">
        <fgColor theme="6" tint="0.39997558519241921"/>
        <bgColor rgb="FF3F3F3F"/>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rgb="FF366092"/>
      </patternFill>
    </fill>
    <fill>
      <patternFill patternType="solid">
        <fgColor theme="5" tint="0.59999389629810485"/>
        <bgColor indexed="64"/>
      </patternFill>
    </fill>
    <fill>
      <patternFill patternType="solid">
        <fgColor theme="4" tint="0.79998168889431442"/>
        <bgColor rgb="FF632423"/>
      </patternFill>
    </fill>
    <fill>
      <patternFill patternType="solid">
        <fgColor theme="4" tint="0.79998168889431442"/>
        <bgColor indexed="64"/>
      </patternFill>
    </fill>
    <fill>
      <patternFill patternType="solid">
        <fgColor theme="6" tint="0.79998168889431442"/>
        <bgColor rgb="FF366092"/>
      </patternFill>
    </fill>
    <fill>
      <patternFill patternType="solid">
        <fgColor theme="6" tint="0.79998168889431442"/>
        <bgColor indexed="64"/>
      </patternFill>
    </fill>
    <fill>
      <patternFill patternType="solid">
        <fgColor theme="2" tint="-0.14999847407452621"/>
        <bgColor rgb="FFBFBFBF"/>
      </patternFill>
    </fill>
    <fill>
      <patternFill patternType="solid">
        <fgColor theme="2" tint="-0.14999847407452621"/>
        <bgColor rgb="FFF2F2F2"/>
      </patternFill>
    </fill>
    <fill>
      <patternFill patternType="solid">
        <fgColor theme="3" tint="0.249977111117893"/>
        <bgColor indexed="64"/>
      </patternFill>
    </fill>
  </fills>
  <borders count="46">
    <border>
      <left/>
      <right/>
      <top/>
      <bottom/>
      <diagonal/>
    </border>
    <border>
      <left/>
      <right/>
      <top/>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diagonal/>
    </border>
    <border>
      <left style="dotted">
        <color rgb="FF000000"/>
      </left>
      <right/>
      <top/>
      <bottom style="dotted">
        <color rgb="FF000000"/>
      </bottom>
      <diagonal/>
    </border>
    <border>
      <left style="medium">
        <color rgb="FF000000"/>
      </left>
      <right/>
      <top style="medium">
        <color rgb="FF000000"/>
      </top>
      <bottom/>
      <diagonal/>
    </border>
    <border>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top style="medium">
        <color rgb="FF000000"/>
      </top>
      <bottom/>
      <diagonal/>
    </border>
    <border>
      <left/>
      <right style="dotted">
        <color rgb="FF000000"/>
      </right>
      <top/>
      <bottom/>
      <diagonal/>
    </border>
    <border>
      <left style="dotted">
        <color rgb="FF000000"/>
      </left>
      <right style="dotted">
        <color rgb="FF000000"/>
      </right>
      <top style="dotted">
        <color rgb="FF000000"/>
      </top>
      <bottom/>
      <diagonal/>
    </border>
    <border>
      <left/>
      <right/>
      <top style="medium">
        <color rgb="FF000000"/>
      </top>
      <bottom style="medium">
        <color rgb="FF000000"/>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style="medium">
        <color rgb="FF000000"/>
      </left>
      <right/>
      <top/>
      <bottom/>
      <diagonal/>
    </border>
    <border>
      <left style="dotted">
        <color auto="1"/>
      </left>
      <right style="dotted">
        <color auto="1"/>
      </right>
      <top style="dotted">
        <color auto="1"/>
      </top>
      <bottom style="dotted">
        <color auto="1"/>
      </bottom>
      <diagonal/>
    </border>
    <border>
      <left/>
      <right/>
      <top/>
      <bottom style="dotted">
        <color auto="1"/>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style="medium">
        <color indexed="64"/>
      </left>
      <right style="dotted">
        <color auto="1"/>
      </right>
      <top/>
      <bottom style="dotted">
        <color auto="1"/>
      </bottom>
      <diagonal/>
    </border>
    <border>
      <left style="medium">
        <color indexed="64"/>
      </left>
      <right style="dotted">
        <color auto="1"/>
      </right>
      <top style="dotted">
        <color auto="1"/>
      </top>
      <bottom style="medium">
        <color indexed="64"/>
      </bottom>
      <diagonal/>
    </border>
    <border>
      <left style="dotted">
        <color auto="1"/>
      </left>
      <right/>
      <top/>
      <bottom style="dotted">
        <color auto="1"/>
      </bottom>
      <diagonal/>
    </border>
    <border>
      <left style="dotted">
        <color auto="1"/>
      </left>
      <right/>
      <top style="dotted">
        <color auto="1"/>
      </top>
      <bottom/>
      <diagonal/>
    </border>
    <border>
      <left/>
      <right style="dotted">
        <color auto="1"/>
      </right>
      <top style="dotted">
        <color auto="1"/>
      </top>
      <bottom style="dotted">
        <color auto="1"/>
      </bottom>
      <diagonal/>
    </border>
    <border>
      <left style="dotted">
        <color auto="1"/>
      </left>
      <right/>
      <top style="dotted">
        <color auto="1"/>
      </top>
      <bottom style="dotted">
        <color rgb="FF000000"/>
      </bottom>
      <diagonal/>
    </border>
    <border>
      <left/>
      <right style="dotted">
        <color auto="1"/>
      </right>
      <top style="dotted">
        <color auto="1"/>
      </top>
      <bottom style="dotted">
        <color rgb="FF000000"/>
      </bottom>
      <diagonal/>
    </border>
    <border>
      <left/>
      <right/>
      <top style="dotted">
        <color auto="1"/>
      </top>
      <bottom style="dotted">
        <color auto="1"/>
      </bottom>
      <diagonal/>
    </border>
    <border>
      <left style="dotted">
        <color auto="1"/>
      </left>
      <right/>
      <top/>
      <bottom/>
      <diagonal/>
    </border>
    <border>
      <left style="medium">
        <color indexed="64"/>
      </left>
      <right style="medium">
        <color indexed="64"/>
      </right>
      <top style="medium">
        <color indexed="64"/>
      </top>
      <bottom/>
      <diagonal/>
    </border>
    <border>
      <left style="medium">
        <color indexed="64"/>
      </left>
      <right style="dotted">
        <color auto="1"/>
      </right>
      <top/>
      <bottom style="medium">
        <color indexed="64"/>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dotted">
        <color auto="1"/>
      </left>
      <right/>
      <top style="dotted">
        <color rgb="FF000000"/>
      </top>
      <bottom style="dotted">
        <color rgb="FF000000"/>
      </bottom>
      <diagonal/>
    </border>
    <border>
      <left/>
      <right style="dotted">
        <color auto="1"/>
      </right>
      <top/>
      <bottom/>
      <diagonal/>
    </border>
    <border>
      <left/>
      <right style="dotted">
        <color rgb="FF000000"/>
      </right>
      <top style="dotted">
        <color rgb="FF000000"/>
      </top>
      <bottom/>
      <diagonal/>
    </border>
    <border>
      <left style="dotted">
        <color indexed="64"/>
      </left>
      <right style="dotted">
        <color indexed="64"/>
      </right>
      <top/>
      <bottom style="dotted">
        <color indexed="64"/>
      </bottom>
      <diagonal/>
    </border>
    <border>
      <left style="thin">
        <color rgb="FFB2B2B2"/>
      </left>
      <right style="thin">
        <color rgb="FFB2B2B2"/>
      </right>
      <top style="thin">
        <color rgb="FFB2B2B2"/>
      </top>
      <bottom style="thin">
        <color rgb="FFB2B2B2"/>
      </bottom>
      <diagonal/>
    </border>
    <border>
      <left style="dotted">
        <color auto="1"/>
      </left>
      <right style="dotted">
        <color auto="1"/>
      </right>
      <top style="dotted">
        <color auto="1"/>
      </top>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rgb="FF000000"/>
      </top>
      <bottom/>
      <diagonal/>
    </border>
    <border>
      <left/>
      <right/>
      <top style="dotted">
        <color rgb="FF000000"/>
      </top>
      <bottom style="dotted">
        <color rgb="FF000000"/>
      </bottom>
      <diagonal/>
    </border>
    <border>
      <left/>
      <right style="dotted">
        <color auto="1"/>
      </right>
      <top style="dotted">
        <color rgb="FF000000"/>
      </top>
      <bottom style="dotted">
        <color rgb="FF000000"/>
      </bottom>
      <diagonal/>
    </border>
  </borders>
  <cellStyleXfs count="11">
    <xf numFmtId="0" fontId="0" fillId="0" borderId="0"/>
    <xf numFmtId="164" fontId="15" fillId="0" borderId="0" applyFont="0" applyFill="0" applyBorder="0" applyAlignment="0" applyProtection="0"/>
    <xf numFmtId="9" fontId="15" fillId="0" borderId="0" applyFont="0" applyFill="0" applyBorder="0" applyAlignment="0" applyProtection="0"/>
    <xf numFmtId="0" fontId="20" fillId="0" borderId="0" applyNumberFormat="0" applyFill="0" applyBorder="0" applyAlignment="0" applyProtection="0"/>
    <xf numFmtId="0" fontId="43" fillId="0" borderId="1"/>
    <xf numFmtId="164" fontId="15" fillId="0" borderId="1" applyFont="0" applyFill="0" applyBorder="0" applyAlignment="0" applyProtection="0"/>
    <xf numFmtId="0" fontId="57" fillId="35" borderId="39" applyNumberFormat="0" applyFont="0" applyAlignment="0" applyProtection="0"/>
    <xf numFmtId="0" fontId="1" fillId="0" borderId="1"/>
    <xf numFmtId="0" fontId="15" fillId="0" borderId="1"/>
    <xf numFmtId="9" fontId="15" fillId="0" borderId="1" applyFont="0" applyFill="0" applyBorder="0" applyAlignment="0" applyProtection="0"/>
    <xf numFmtId="0" fontId="20" fillId="0" borderId="1" applyNumberFormat="0" applyFill="0" applyBorder="0" applyAlignment="0" applyProtection="0"/>
  </cellStyleXfs>
  <cellXfs count="981">
    <xf numFmtId="0" fontId="0" fillId="0" borderId="0" xfId="0"/>
    <xf numFmtId="0" fontId="17" fillId="10" borderId="20"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9" fontId="18" fillId="0" borderId="23" xfId="0" applyNumberFormat="1" applyFont="1" applyBorder="1" applyAlignment="1">
      <alignment horizontal="center" vertical="center"/>
    </xf>
    <xf numFmtId="0" fontId="15" fillId="0" borderId="0" xfId="0" applyFont="1" applyAlignment="1" applyProtection="1">
      <alignment horizontal="left" vertical="center"/>
      <protection locked="0"/>
    </xf>
    <xf numFmtId="4" fontId="6" fillId="0" borderId="1" xfId="0" applyNumberFormat="1" applyFont="1" applyBorder="1" applyAlignment="1" applyProtection="1">
      <alignment vertical="center"/>
      <protection locked="0"/>
    </xf>
    <xf numFmtId="4" fontId="6" fillId="0" borderId="17" xfId="0" applyNumberFormat="1" applyFont="1" applyBorder="1" applyAlignment="1" applyProtection="1">
      <alignment vertical="center"/>
      <protection locked="0"/>
    </xf>
    <xf numFmtId="167" fontId="7" fillId="3" borderId="17" xfId="1" applyNumberFormat="1" applyFont="1" applyFill="1" applyBorder="1" applyAlignment="1" applyProtection="1">
      <alignment horizontal="right" vertical="center"/>
      <protection locked="0"/>
    </xf>
    <xf numFmtId="4" fontId="10" fillId="9" borderId="22" xfId="0" applyNumberFormat="1" applyFont="1" applyFill="1" applyBorder="1" applyAlignment="1" applyProtection="1">
      <alignment horizontal="center" vertical="center" wrapText="1"/>
      <protection locked="0"/>
    </xf>
    <xf numFmtId="10" fontId="33" fillId="0" borderId="0" xfId="2" applyNumberFormat="1" applyFont="1" applyAlignment="1" applyProtection="1">
      <alignment vertical="center"/>
    </xf>
    <xf numFmtId="4" fontId="3" fillId="0" borderId="0" xfId="0" applyNumberFormat="1" applyFont="1" applyAlignment="1">
      <alignment horizontal="left" vertical="center"/>
    </xf>
    <xf numFmtId="166" fontId="10" fillId="18" borderId="26" xfId="1" applyNumberFormat="1" applyFont="1" applyFill="1" applyBorder="1" applyAlignment="1" applyProtection="1">
      <alignment horizontal="center" vertical="center" wrapText="1"/>
    </xf>
    <xf numFmtId="9" fontId="10" fillId="18" borderId="26" xfId="2" applyFont="1" applyFill="1" applyBorder="1" applyAlignment="1" applyProtection="1">
      <alignment horizontal="center" vertical="center" wrapText="1"/>
    </xf>
    <xf numFmtId="9" fontId="10" fillId="18" borderId="17" xfId="2" applyFont="1" applyFill="1" applyBorder="1" applyAlignment="1" applyProtection="1">
      <alignment horizontal="center" vertical="center" wrapText="1"/>
    </xf>
    <xf numFmtId="166" fontId="17" fillId="19" borderId="26" xfId="1" applyNumberFormat="1" applyFont="1" applyFill="1" applyBorder="1" applyAlignment="1" applyProtection="1">
      <alignment horizontal="center" vertical="center" wrapText="1"/>
    </xf>
    <xf numFmtId="9" fontId="17" fillId="19" borderId="26" xfId="2" applyFont="1" applyFill="1" applyBorder="1" applyAlignment="1" applyProtection="1">
      <alignment horizontal="center" vertical="center" wrapText="1"/>
    </xf>
    <xf numFmtId="166" fontId="21" fillId="0" borderId="12" xfId="1" applyNumberFormat="1" applyFont="1" applyFill="1" applyBorder="1" applyAlignment="1" applyProtection="1">
      <alignment horizontal="center" vertical="center" wrapText="1"/>
    </xf>
    <xf numFmtId="9" fontId="25" fillId="18" borderId="17" xfId="2" applyFont="1" applyFill="1" applyBorder="1" applyAlignment="1" applyProtection="1">
      <alignment horizontal="center" vertical="center" wrapText="1"/>
    </xf>
    <xf numFmtId="9" fontId="31" fillId="19" borderId="17" xfId="2" applyFont="1" applyFill="1" applyBorder="1" applyAlignment="1" applyProtection="1">
      <alignment horizontal="center" vertical="center" wrapText="1"/>
    </xf>
    <xf numFmtId="166" fontId="26" fillId="14" borderId="1" xfId="1" applyNumberFormat="1" applyFont="1" applyFill="1" applyBorder="1" applyAlignment="1" applyProtection="1">
      <alignment horizontal="center" vertical="center"/>
    </xf>
    <xf numFmtId="165" fontId="3" fillId="2" borderId="3" xfId="0" applyNumberFormat="1" applyFont="1" applyFill="1" applyBorder="1" applyAlignment="1">
      <alignment horizontal="left" vertical="center"/>
    </xf>
    <xf numFmtId="166" fontId="3" fillId="0" borderId="3" xfId="1" applyNumberFormat="1" applyFont="1" applyBorder="1" applyAlignment="1" applyProtection="1">
      <alignment vertical="center"/>
    </xf>
    <xf numFmtId="166" fontId="3" fillId="2" borderId="3" xfId="1" applyNumberFormat="1" applyFont="1" applyFill="1" applyBorder="1" applyAlignment="1" applyProtection="1">
      <alignment horizontal="center" vertical="center"/>
    </xf>
    <xf numFmtId="9" fontId="3" fillId="2" borderId="3" xfId="2" applyFont="1" applyFill="1" applyBorder="1" applyAlignment="1" applyProtection="1">
      <alignment horizontal="center" vertical="center"/>
    </xf>
    <xf numFmtId="165" fontId="5" fillId="15" borderId="1" xfId="0" applyNumberFormat="1" applyFont="1" applyFill="1" applyBorder="1" applyAlignment="1">
      <alignment horizontal="left" vertical="center"/>
    </xf>
    <xf numFmtId="4" fontId="17" fillId="15" borderId="1" xfId="0" applyNumberFormat="1" applyFont="1" applyFill="1" applyBorder="1" applyAlignment="1">
      <alignment vertical="center" wrapText="1"/>
    </xf>
    <xf numFmtId="166" fontId="17" fillId="15" borderId="1" xfId="1" applyNumberFormat="1" applyFont="1" applyFill="1" applyBorder="1" applyAlignment="1" applyProtection="1">
      <alignment vertical="center" wrapText="1"/>
    </xf>
    <xf numFmtId="9" fontId="17" fillId="15" borderId="1" xfId="2" applyFont="1" applyFill="1" applyBorder="1" applyAlignment="1" applyProtection="1">
      <alignment horizontal="center" vertical="center" wrapText="1"/>
    </xf>
    <xf numFmtId="165" fontId="3" fillId="2" borderId="15" xfId="0" applyNumberFormat="1" applyFont="1" applyFill="1" applyBorder="1" applyAlignment="1">
      <alignment horizontal="left" vertical="center"/>
    </xf>
    <xf numFmtId="166" fontId="3" fillId="0" borderId="15" xfId="1" applyNumberFormat="1" applyFont="1" applyBorder="1" applyAlignment="1" applyProtection="1">
      <alignment vertical="center"/>
    </xf>
    <xf numFmtId="166" fontId="3" fillId="2" borderId="15" xfId="1" applyNumberFormat="1" applyFont="1" applyFill="1" applyBorder="1" applyAlignment="1" applyProtection="1">
      <alignment horizontal="center" vertical="center"/>
    </xf>
    <xf numFmtId="9" fontId="3" fillId="2" borderId="15" xfId="2" applyFont="1" applyFill="1" applyBorder="1" applyAlignment="1" applyProtection="1">
      <alignment horizontal="center" vertical="center"/>
    </xf>
    <xf numFmtId="165" fontId="3" fillId="2" borderId="12" xfId="0" applyNumberFormat="1" applyFont="1" applyFill="1" applyBorder="1" applyAlignment="1">
      <alignment horizontal="left" vertical="center"/>
    </xf>
    <xf numFmtId="166" fontId="3" fillId="0" borderId="12" xfId="1" applyNumberFormat="1" applyFont="1" applyBorder="1" applyAlignment="1" applyProtection="1">
      <alignment vertical="center"/>
    </xf>
    <xf numFmtId="166" fontId="10" fillId="17" borderId="1" xfId="1" applyNumberFormat="1" applyFont="1" applyFill="1" applyBorder="1" applyAlignment="1" applyProtection="1">
      <alignment vertical="center"/>
    </xf>
    <xf numFmtId="9" fontId="10" fillId="17" borderId="1" xfId="2" applyFont="1" applyFill="1" applyBorder="1" applyAlignment="1" applyProtection="1">
      <alignment horizontal="center" vertical="center"/>
    </xf>
    <xf numFmtId="166" fontId="5" fillId="16" borderId="1" xfId="1" applyNumberFormat="1" applyFont="1" applyFill="1" applyBorder="1" applyAlignment="1" applyProtection="1">
      <alignment vertical="center"/>
    </xf>
    <xf numFmtId="9" fontId="5" fillId="16" borderId="1" xfId="2" applyFont="1" applyFill="1" applyBorder="1" applyAlignment="1" applyProtection="1">
      <alignment horizontal="center" vertical="center"/>
    </xf>
    <xf numFmtId="166" fontId="5" fillId="15" borderId="1" xfId="1" applyNumberFormat="1" applyFont="1" applyFill="1" applyBorder="1" applyAlignment="1" applyProtection="1">
      <alignment horizontal="left" vertical="center"/>
    </xf>
    <xf numFmtId="166" fontId="3" fillId="2" borderId="14" xfId="1" applyNumberFormat="1" applyFont="1" applyFill="1" applyBorder="1" applyAlignment="1" applyProtection="1">
      <alignment horizontal="center" vertical="center"/>
    </xf>
    <xf numFmtId="9" fontId="3" fillId="2" borderId="14" xfId="2" applyFont="1" applyFill="1" applyBorder="1" applyAlignment="1" applyProtection="1">
      <alignment horizontal="center" vertical="center"/>
    </xf>
    <xf numFmtId="165" fontId="3" fillId="2" borderId="15" xfId="0" quotePrefix="1" applyNumberFormat="1" applyFont="1" applyFill="1" applyBorder="1" applyAlignment="1">
      <alignment horizontal="left" vertical="center"/>
    </xf>
    <xf numFmtId="165" fontId="3" fillId="2" borderId="3" xfId="0" quotePrefix="1" applyNumberFormat="1" applyFont="1" applyFill="1" applyBorder="1" applyAlignment="1">
      <alignment horizontal="left" vertical="center"/>
    </xf>
    <xf numFmtId="165" fontId="3" fillId="2" borderId="12" xfId="0" quotePrefix="1" applyNumberFormat="1" applyFont="1" applyFill="1" applyBorder="1" applyAlignment="1">
      <alignment horizontal="left" vertical="center"/>
    </xf>
    <xf numFmtId="0" fontId="15" fillId="0" borderId="0" xfId="0" applyFont="1" applyAlignment="1">
      <alignment horizontal="left" vertical="center"/>
    </xf>
    <xf numFmtId="166" fontId="26" fillId="14" borderId="1" xfId="1" applyNumberFormat="1" applyFont="1" applyFill="1" applyBorder="1" applyAlignment="1" applyProtection="1">
      <alignment horizontal="left" vertical="center"/>
    </xf>
    <xf numFmtId="9" fontId="26" fillId="14" borderId="1" xfId="2" applyFont="1" applyFill="1" applyBorder="1" applyAlignment="1" applyProtection="1">
      <alignment horizontal="center" vertical="center"/>
    </xf>
    <xf numFmtId="166" fontId="26" fillId="14" borderId="1" xfId="1" applyNumberFormat="1" applyFont="1" applyFill="1" applyBorder="1" applyAlignment="1" applyProtection="1">
      <alignment vertical="center"/>
    </xf>
    <xf numFmtId="166" fontId="9" fillId="14" borderId="1" xfId="1" applyNumberFormat="1" applyFont="1" applyFill="1" applyBorder="1" applyAlignment="1" applyProtection="1">
      <alignment vertical="center"/>
    </xf>
    <xf numFmtId="166" fontId="23" fillId="0" borderId="17" xfId="1" applyNumberFormat="1" applyFont="1" applyFill="1" applyBorder="1" applyAlignment="1" applyProtection="1">
      <alignment vertical="center"/>
    </xf>
    <xf numFmtId="166" fontId="23" fillId="0" borderId="21" xfId="1" applyNumberFormat="1" applyFont="1" applyFill="1" applyBorder="1" applyAlignment="1" applyProtection="1">
      <alignment vertical="center"/>
    </xf>
    <xf numFmtId="166" fontId="29" fillId="14" borderId="1" xfId="1" applyNumberFormat="1" applyFont="1" applyFill="1" applyBorder="1" applyAlignment="1" applyProtection="1">
      <alignment vertical="center"/>
    </xf>
    <xf numFmtId="9" fontId="29" fillId="14" borderId="1" xfId="2" applyFont="1" applyFill="1" applyBorder="1" applyAlignment="1" applyProtection="1">
      <alignment horizontal="center" vertical="center"/>
    </xf>
    <xf numFmtId="9" fontId="29" fillId="14" borderId="1" xfId="2" applyFont="1" applyFill="1" applyBorder="1" applyAlignment="1" applyProtection="1">
      <alignment vertical="center"/>
    </xf>
    <xf numFmtId="166" fontId="29" fillId="14" borderId="1" xfId="1" applyNumberFormat="1" applyFont="1" applyFill="1" applyBorder="1" applyAlignment="1" applyProtection="1">
      <alignment horizontal="center" vertical="center"/>
    </xf>
    <xf numFmtId="4" fontId="33" fillId="0" borderId="0" xfId="0" applyNumberFormat="1" applyFont="1" applyAlignment="1" applyProtection="1">
      <alignment vertical="center"/>
      <protection locked="0"/>
    </xf>
    <xf numFmtId="165" fontId="33" fillId="0" borderId="0" xfId="0" applyNumberFormat="1" applyFont="1" applyAlignment="1" applyProtection="1">
      <alignment vertical="center"/>
      <protection locked="0"/>
    </xf>
    <xf numFmtId="3" fontId="33" fillId="0" borderId="0" xfId="0" applyNumberFormat="1" applyFont="1" applyAlignment="1" applyProtection="1">
      <alignment vertical="center"/>
      <protection locked="0"/>
    </xf>
    <xf numFmtId="166" fontId="33" fillId="0" borderId="0" xfId="1" applyNumberFormat="1" applyFont="1" applyAlignment="1" applyProtection="1">
      <alignment vertical="center"/>
      <protection locked="0"/>
    </xf>
    <xf numFmtId="166" fontId="33" fillId="0" borderId="0" xfId="1" applyNumberFormat="1" applyFont="1" applyAlignment="1" applyProtection="1">
      <alignment horizontal="center" vertical="center"/>
      <protection locked="0"/>
    </xf>
    <xf numFmtId="9" fontId="33" fillId="0" borderId="0" xfId="2" applyFont="1" applyAlignment="1" applyProtection="1">
      <alignment horizontal="center" vertical="center"/>
      <protection locked="0"/>
    </xf>
    <xf numFmtId="166" fontId="33" fillId="0" borderId="0" xfId="1" applyNumberFormat="1" applyFont="1" applyAlignment="1" applyProtection="1">
      <alignment horizontal="center" vertical="center" wrapText="1"/>
      <protection locked="0"/>
    </xf>
    <xf numFmtId="0" fontId="33" fillId="0" borderId="0" xfId="0" applyFont="1" applyAlignment="1" applyProtection="1">
      <alignment vertical="center"/>
      <protection locked="0"/>
    </xf>
    <xf numFmtId="4" fontId="16" fillId="0" borderId="0" xfId="0" applyNumberFormat="1" applyFont="1" applyAlignment="1" applyProtection="1">
      <alignment vertical="center"/>
      <protection locked="0"/>
    </xf>
    <xf numFmtId="166" fontId="3" fillId="0" borderId="0" xfId="1" applyNumberFormat="1" applyFont="1" applyAlignment="1" applyProtection="1">
      <alignment vertical="center"/>
      <protection locked="0"/>
    </xf>
    <xf numFmtId="166" fontId="3" fillId="0" borderId="0" xfId="1" applyNumberFormat="1" applyFont="1" applyAlignment="1" applyProtection="1">
      <alignment horizontal="center" vertical="center"/>
      <protection locked="0"/>
    </xf>
    <xf numFmtId="9" fontId="3" fillId="0" borderId="0" xfId="2" applyFont="1" applyAlignment="1" applyProtection="1">
      <alignment horizontal="center" vertical="center"/>
      <protection locked="0"/>
    </xf>
    <xf numFmtId="166" fontId="3" fillId="0" borderId="0" xfId="1" applyNumberFormat="1" applyFont="1" applyAlignment="1" applyProtection="1">
      <alignment horizontal="center" vertical="center" wrapText="1"/>
      <protection locked="0"/>
    </xf>
    <xf numFmtId="0" fontId="15" fillId="0" borderId="0" xfId="0" applyFont="1" applyAlignment="1" applyProtection="1">
      <alignment vertical="center"/>
      <protection locked="0"/>
    </xf>
    <xf numFmtId="166" fontId="4" fillId="0" borderId="0" xfId="1" applyNumberFormat="1" applyFont="1" applyAlignment="1" applyProtection="1">
      <alignment vertical="center"/>
      <protection locked="0"/>
    </xf>
    <xf numFmtId="166" fontId="4" fillId="0" borderId="0" xfId="1" applyNumberFormat="1" applyFont="1" applyAlignment="1" applyProtection="1">
      <alignment horizontal="center" vertical="center"/>
      <protection locked="0"/>
    </xf>
    <xf numFmtId="9" fontId="4" fillId="0" borderId="0" xfId="2" applyFont="1" applyAlignment="1" applyProtection="1">
      <alignment horizontal="center" vertical="center"/>
      <protection locked="0"/>
    </xf>
    <xf numFmtId="166" fontId="4" fillId="0" borderId="0" xfId="1" applyNumberFormat="1" applyFont="1" applyAlignment="1" applyProtection="1">
      <alignment horizontal="center" vertical="center" wrapText="1"/>
      <protection locked="0"/>
    </xf>
    <xf numFmtId="3" fontId="21" fillId="0" borderId="12" xfId="0" applyNumberFormat="1" applyFont="1" applyBorder="1" applyAlignment="1" applyProtection="1">
      <alignment horizontal="center" vertical="center" wrapText="1"/>
      <protection locked="0"/>
    </xf>
    <xf numFmtId="166" fontId="21" fillId="0" borderId="12" xfId="1" applyNumberFormat="1" applyFont="1" applyFill="1" applyBorder="1" applyAlignment="1" applyProtection="1">
      <alignment horizontal="center" vertical="center" wrapText="1"/>
      <protection locked="0"/>
    </xf>
    <xf numFmtId="166" fontId="14" fillId="14" borderId="13" xfId="1" applyNumberFormat="1" applyFont="1" applyFill="1" applyBorder="1" applyAlignment="1" applyProtection="1">
      <alignment horizontal="center" vertical="center"/>
      <protection locked="0"/>
    </xf>
    <xf numFmtId="9" fontId="14" fillId="14" borderId="13" xfId="2" applyFont="1" applyFill="1" applyBorder="1" applyAlignment="1" applyProtection="1">
      <alignment horizontal="center" vertical="center"/>
      <protection locked="0"/>
    </xf>
    <xf numFmtId="166" fontId="14" fillId="14" borderId="13" xfId="1" applyNumberFormat="1"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3" fontId="13" fillId="0" borderId="1" xfId="0" applyNumberFormat="1" applyFont="1" applyBorder="1" applyAlignment="1" applyProtection="1">
      <alignment horizontal="left" vertical="center"/>
      <protection locked="0"/>
    </xf>
    <xf numFmtId="166" fontId="13" fillId="0" borderId="1" xfId="1" applyNumberFormat="1" applyFont="1" applyFill="1" applyBorder="1" applyAlignment="1" applyProtection="1">
      <alignment horizontal="left" vertical="center"/>
      <protection locked="0"/>
    </xf>
    <xf numFmtId="166" fontId="21" fillId="0" borderId="2" xfId="1" applyNumberFormat="1" applyFont="1" applyFill="1" applyBorder="1" applyAlignment="1" applyProtection="1">
      <alignment vertical="center"/>
      <protection locked="0"/>
    </xf>
    <xf numFmtId="9" fontId="21" fillId="0" borderId="2" xfId="2" applyFont="1" applyFill="1" applyBorder="1" applyAlignment="1" applyProtection="1">
      <alignment horizontal="center" vertical="center"/>
      <protection locked="0"/>
    </xf>
    <xf numFmtId="4" fontId="21" fillId="0" borderId="2" xfId="0" applyNumberFormat="1" applyFont="1" applyBorder="1" applyAlignment="1" applyProtection="1">
      <alignment vertical="center"/>
      <protection locked="0"/>
    </xf>
    <xf numFmtId="165" fontId="3" fillId="2" borderId="3" xfId="0" applyNumberFormat="1" applyFont="1" applyFill="1" applyBorder="1" applyAlignment="1" applyProtection="1">
      <alignment horizontal="left" vertical="center"/>
      <protection locked="0"/>
    </xf>
    <xf numFmtId="165" fontId="3" fillId="2" borderId="3" xfId="0" applyNumberFormat="1" applyFont="1" applyFill="1" applyBorder="1" applyAlignment="1" applyProtection="1">
      <alignment vertical="center"/>
      <protection locked="0"/>
    </xf>
    <xf numFmtId="165" fontId="3" fillId="2" borderId="3" xfId="0" applyNumberFormat="1" applyFont="1" applyFill="1" applyBorder="1" applyAlignment="1" applyProtection="1">
      <alignment horizontal="center" vertical="center"/>
      <protection locked="0"/>
    </xf>
    <xf numFmtId="166" fontId="3" fillId="0" borderId="4" xfId="1" applyNumberFormat="1" applyFont="1" applyBorder="1" applyAlignment="1" applyProtection="1">
      <alignment vertical="center"/>
      <protection locked="0"/>
    </xf>
    <xf numFmtId="166" fontId="3" fillId="20" borderId="3" xfId="1" applyNumberFormat="1" applyFont="1" applyFill="1" applyBorder="1" applyAlignment="1" applyProtection="1">
      <alignment horizontal="left" vertical="center"/>
      <protection locked="0"/>
    </xf>
    <xf numFmtId="166" fontId="3" fillId="20" borderId="3" xfId="1" applyNumberFormat="1" applyFont="1" applyFill="1" applyBorder="1" applyAlignment="1" applyProtection="1">
      <alignment vertical="center"/>
      <protection locked="0"/>
    </xf>
    <xf numFmtId="165" fontId="5" fillId="15" borderId="1" xfId="0" applyNumberFormat="1" applyFont="1" applyFill="1" applyBorder="1" applyAlignment="1" applyProtection="1">
      <alignment horizontal="left" vertical="center"/>
      <protection locked="0"/>
    </xf>
    <xf numFmtId="4" fontId="17" fillId="15" borderId="1" xfId="0" applyNumberFormat="1" applyFont="1" applyFill="1" applyBorder="1" applyAlignment="1" applyProtection="1">
      <alignment vertical="center" wrapText="1"/>
      <protection locked="0"/>
    </xf>
    <xf numFmtId="165" fontId="3" fillId="2" borderId="15" xfId="0" applyNumberFormat="1" applyFont="1" applyFill="1" applyBorder="1" applyAlignment="1" applyProtection="1">
      <alignment vertical="center"/>
      <protection locked="0"/>
    </xf>
    <xf numFmtId="165" fontId="3" fillId="2" borderId="15" xfId="0" applyNumberFormat="1" applyFont="1" applyFill="1" applyBorder="1" applyAlignment="1" applyProtection="1">
      <alignment horizontal="center" vertical="center"/>
      <protection locked="0"/>
    </xf>
    <xf numFmtId="166" fontId="3" fillId="20" borderId="15" xfId="1" applyNumberFormat="1" applyFont="1" applyFill="1" applyBorder="1" applyAlignment="1" applyProtection="1">
      <alignment horizontal="left" vertical="center"/>
      <protection locked="0"/>
    </xf>
    <xf numFmtId="166" fontId="3" fillId="20" borderId="15" xfId="1" applyNumberFormat="1" applyFont="1" applyFill="1" applyBorder="1" applyAlignment="1" applyProtection="1">
      <alignment vertical="center"/>
      <protection locked="0"/>
    </xf>
    <xf numFmtId="166" fontId="5" fillId="20" borderId="3" xfId="1" applyNumberFormat="1" applyFont="1" applyFill="1" applyBorder="1" applyAlignment="1" applyProtection="1">
      <alignment vertical="center"/>
      <protection locked="0"/>
    </xf>
    <xf numFmtId="166" fontId="3" fillId="20" borderId="12" xfId="1" applyNumberFormat="1" applyFont="1" applyFill="1" applyBorder="1" applyAlignment="1" applyProtection="1">
      <alignment horizontal="left" vertical="center"/>
      <protection locked="0"/>
    </xf>
    <xf numFmtId="166" fontId="21" fillId="0" borderId="1" xfId="1" applyNumberFormat="1" applyFont="1" applyFill="1" applyBorder="1" applyAlignment="1" applyProtection="1">
      <alignment vertical="center"/>
      <protection locked="0"/>
    </xf>
    <xf numFmtId="9" fontId="21" fillId="0" borderId="1" xfId="2" applyFont="1" applyFill="1" applyBorder="1" applyAlignment="1" applyProtection="1">
      <alignment horizontal="center" vertical="center"/>
      <protection locked="0"/>
    </xf>
    <xf numFmtId="165" fontId="3" fillId="2" borderId="14" xfId="0" applyNumberFormat="1" applyFont="1" applyFill="1" applyBorder="1" applyAlignment="1" applyProtection="1">
      <alignment vertical="center"/>
      <protection locked="0"/>
    </xf>
    <xf numFmtId="165" fontId="3" fillId="2" borderId="14" xfId="0" applyNumberFormat="1" applyFont="1" applyFill="1" applyBorder="1" applyAlignment="1" applyProtection="1">
      <alignment horizontal="center" vertical="center"/>
      <protection locked="0"/>
    </xf>
    <xf numFmtId="165" fontId="3" fillId="2" borderId="3" xfId="0" applyNumberFormat="1" applyFont="1" applyFill="1" applyBorder="1" applyAlignment="1" applyProtection="1">
      <alignment vertical="center" wrapText="1"/>
      <protection locked="0"/>
    </xf>
    <xf numFmtId="4" fontId="26" fillId="0" borderId="1" xfId="0" applyNumberFormat="1" applyFont="1" applyBorder="1" applyAlignment="1" applyProtection="1">
      <alignment horizontal="right" vertical="center"/>
      <protection locked="0"/>
    </xf>
    <xf numFmtId="166" fontId="26" fillId="0" borderId="1" xfId="1" applyNumberFormat="1" applyFont="1" applyFill="1" applyBorder="1" applyAlignment="1" applyProtection="1">
      <alignment horizontal="left" vertical="center"/>
      <protection locked="0"/>
    </xf>
    <xf numFmtId="166" fontId="19" fillId="0" borderId="0" xfId="1" applyNumberFormat="1" applyFont="1" applyFill="1" applyAlignment="1" applyProtection="1">
      <alignment vertical="center"/>
      <protection locked="0"/>
    </xf>
    <xf numFmtId="166" fontId="26" fillId="0" borderId="1" xfId="1" applyNumberFormat="1" applyFont="1" applyFill="1" applyBorder="1" applyAlignment="1" applyProtection="1">
      <alignment horizontal="right" vertical="center"/>
      <protection locked="0"/>
    </xf>
    <xf numFmtId="166" fontId="24" fillId="14" borderId="0" xfId="1" applyNumberFormat="1" applyFont="1" applyFill="1" applyAlignment="1" applyProtection="1">
      <alignment vertical="center"/>
      <protection locked="0"/>
    </xf>
    <xf numFmtId="166" fontId="23" fillId="14" borderId="1" xfId="1" applyNumberFormat="1" applyFont="1" applyFill="1" applyBorder="1" applyAlignment="1" applyProtection="1">
      <alignment vertical="center" wrapText="1"/>
      <protection locked="0"/>
    </xf>
    <xf numFmtId="166" fontId="23" fillId="14" borderId="1" xfId="1" applyNumberFormat="1" applyFont="1" applyFill="1" applyBorder="1" applyAlignment="1" applyProtection="1">
      <alignment vertical="center"/>
      <protection locked="0"/>
    </xf>
    <xf numFmtId="9" fontId="23" fillId="14" borderId="1" xfId="2" applyFont="1" applyFill="1" applyBorder="1" applyAlignment="1" applyProtection="1">
      <alignment horizontal="center" vertical="center"/>
      <protection locked="0"/>
    </xf>
    <xf numFmtId="165" fontId="3" fillId="2" borderId="15" xfId="0" applyNumberFormat="1" applyFont="1" applyFill="1" applyBorder="1" applyAlignment="1" applyProtection="1">
      <alignment vertical="center" wrapText="1"/>
      <protection locked="0"/>
    </xf>
    <xf numFmtId="165" fontId="3" fillId="2" borderId="1" xfId="0" applyNumberFormat="1" applyFont="1" applyFill="1" applyBorder="1" applyAlignment="1" applyProtection="1">
      <alignment horizontal="left" vertical="center"/>
      <protection locked="0"/>
    </xf>
    <xf numFmtId="166" fontId="5" fillId="0" borderId="1" xfId="1" applyNumberFormat="1" applyFont="1" applyFill="1" applyBorder="1" applyAlignment="1" applyProtection="1">
      <alignment vertical="center"/>
      <protection locked="0"/>
    </xf>
    <xf numFmtId="166" fontId="18" fillId="8" borderId="1" xfId="1" applyNumberFormat="1" applyFont="1" applyFill="1" applyBorder="1" applyAlignment="1" applyProtection="1">
      <alignment vertical="center" wrapText="1"/>
      <protection locked="0"/>
    </xf>
    <xf numFmtId="9" fontId="18" fillId="8" borderId="1" xfId="2" applyFont="1" applyFill="1" applyBorder="1" applyAlignment="1" applyProtection="1">
      <alignment horizontal="center" vertical="center" wrapText="1"/>
      <protection locked="0"/>
    </xf>
    <xf numFmtId="166" fontId="15" fillId="0" borderId="0" xfId="1" applyNumberFormat="1" applyFont="1" applyAlignment="1" applyProtection="1">
      <alignment vertical="center"/>
      <protection locked="0"/>
    </xf>
    <xf numFmtId="166" fontId="15" fillId="0" borderId="0" xfId="1" applyNumberFormat="1" applyFont="1" applyAlignment="1" applyProtection="1">
      <alignment horizontal="center" vertical="center"/>
      <protection locked="0"/>
    </xf>
    <xf numFmtId="9" fontId="15" fillId="0" borderId="0" xfId="2" applyFont="1" applyAlignment="1" applyProtection="1">
      <alignment horizontal="center" vertical="center"/>
      <protection locked="0"/>
    </xf>
    <xf numFmtId="166" fontId="15" fillId="0" borderId="0" xfId="1" applyNumberFormat="1" applyFont="1" applyAlignment="1" applyProtection="1">
      <alignment horizontal="center" vertical="center" wrapText="1"/>
      <protection locked="0"/>
    </xf>
    <xf numFmtId="166" fontId="5" fillId="0" borderId="0" xfId="1" applyNumberFormat="1" applyFont="1" applyAlignment="1" applyProtection="1">
      <alignment vertical="center"/>
      <protection locked="0"/>
    </xf>
    <xf numFmtId="0" fontId="5" fillId="0" borderId="0" xfId="0" applyFont="1" applyAlignment="1" applyProtection="1">
      <alignment vertical="center"/>
      <protection locked="0"/>
    </xf>
    <xf numFmtId="166" fontId="5" fillId="0" borderId="1" xfId="1" applyNumberFormat="1" applyFont="1" applyBorder="1" applyAlignment="1" applyProtection="1">
      <alignment vertical="center"/>
      <protection locked="0"/>
    </xf>
    <xf numFmtId="4" fontId="5" fillId="0" borderId="1" xfId="0" applyNumberFormat="1" applyFont="1" applyBorder="1" applyAlignment="1" applyProtection="1">
      <alignment vertical="center"/>
      <protection locked="0"/>
    </xf>
    <xf numFmtId="165" fontId="5" fillId="0" borderId="0" xfId="0" applyNumberFormat="1" applyFont="1" applyAlignment="1" applyProtection="1">
      <alignment vertical="center"/>
      <protection locked="0"/>
    </xf>
    <xf numFmtId="9" fontId="17" fillId="0" borderId="17" xfId="2" applyFont="1" applyFill="1" applyBorder="1" applyAlignment="1" applyProtection="1">
      <alignment vertical="center" wrapText="1"/>
    </xf>
    <xf numFmtId="166" fontId="29" fillId="14" borderId="17" xfId="1" applyNumberFormat="1" applyFont="1" applyFill="1" applyBorder="1" applyAlignment="1" applyProtection="1">
      <alignment vertical="center"/>
    </xf>
    <xf numFmtId="166" fontId="11" fillId="13" borderId="17" xfId="1" applyNumberFormat="1" applyFont="1" applyFill="1" applyBorder="1" applyAlignment="1" applyProtection="1">
      <alignment vertical="center"/>
    </xf>
    <xf numFmtId="3" fontId="13" fillId="0" borderId="1" xfId="0" applyNumberFormat="1" applyFont="1" applyBorder="1" applyAlignment="1">
      <alignment horizontal="left" vertical="center"/>
    </xf>
    <xf numFmtId="4" fontId="10" fillId="9" borderId="31" xfId="0" applyNumberFormat="1" applyFont="1" applyFill="1" applyBorder="1" applyAlignment="1" applyProtection="1">
      <alignment horizontal="center" vertical="center" wrapText="1"/>
      <protection locked="0"/>
    </xf>
    <xf numFmtId="0" fontId="17" fillId="10" borderId="32" xfId="0" applyFont="1" applyFill="1" applyBorder="1" applyAlignment="1" applyProtection="1">
      <alignment horizontal="center" vertical="center" wrapText="1"/>
      <protection locked="0"/>
    </xf>
    <xf numFmtId="165" fontId="3" fillId="0" borderId="1" xfId="0" applyNumberFormat="1" applyFont="1" applyBorder="1" applyAlignment="1" applyProtection="1">
      <alignment vertical="center"/>
      <protection locked="0"/>
    </xf>
    <xf numFmtId="165" fontId="5" fillId="0" borderId="1" xfId="0" applyNumberFormat="1" applyFont="1" applyBorder="1" applyAlignment="1" applyProtection="1">
      <alignment vertical="center"/>
      <protection locked="0"/>
    </xf>
    <xf numFmtId="0" fontId="36" fillId="0" borderId="0" xfId="0" applyFont="1" applyAlignment="1" applyProtection="1">
      <alignment horizontal="center" vertical="center"/>
      <protection locked="0"/>
    </xf>
    <xf numFmtId="4" fontId="10" fillId="4" borderId="15" xfId="0" applyNumberFormat="1" applyFont="1" applyFill="1" applyBorder="1" applyAlignment="1">
      <alignment horizontal="center" vertical="center" wrapText="1"/>
    </xf>
    <xf numFmtId="4" fontId="32" fillId="9" borderId="3" xfId="0" applyNumberFormat="1" applyFont="1" applyFill="1" applyBorder="1" applyAlignment="1">
      <alignment horizontal="center" vertical="center" wrapText="1"/>
    </xf>
    <xf numFmtId="0" fontId="11" fillId="6" borderId="3" xfId="0" applyFont="1" applyFill="1" applyBorder="1" applyAlignment="1">
      <alignment vertical="center"/>
    </xf>
    <xf numFmtId="165" fontId="11" fillId="6" borderId="3" xfId="0" applyNumberFormat="1" applyFont="1" applyFill="1" applyBorder="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vertical="center"/>
    </xf>
    <xf numFmtId="165" fontId="4" fillId="5" borderId="3" xfId="0" applyNumberFormat="1" applyFont="1" applyFill="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165" fontId="3" fillId="0" borderId="3" xfId="0" applyNumberFormat="1" applyFont="1" applyBorder="1" applyAlignment="1">
      <alignment vertical="center"/>
    </xf>
    <xf numFmtId="2" fontId="3" fillId="0" borderId="3" xfId="0" applyNumberFormat="1" applyFont="1" applyBorder="1" applyAlignment="1">
      <alignment horizontal="center" vertical="center"/>
    </xf>
    <xf numFmtId="4" fontId="3" fillId="0" borderId="3" xfId="0" applyNumberFormat="1" applyFont="1" applyBorder="1" applyAlignment="1">
      <alignment vertical="center"/>
    </xf>
    <xf numFmtId="4" fontId="9" fillId="4" borderId="3" xfId="0" applyNumberFormat="1" applyFont="1" applyFill="1" applyBorder="1" applyAlignment="1">
      <alignment vertical="center"/>
    </xf>
    <xf numFmtId="0" fontId="9" fillId="4" borderId="3" xfId="0" applyFont="1" applyFill="1" applyBorder="1" applyAlignment="1">
      <alignment vertical="center"/>
    </xf>
    <xf numFmtId="165" fontId="10" fillId="22" borderId="3" xfId="0" applyNumberFormat="1" applyFont="1" applyFill="1" applyBorder="1" applyAlignment="1">
      <alignment vertical="center"/>
    </xf>
    <xf numFmtId="165" fontId="10" fillId="4" borderId="3" xfId="0" applyNumberFormat="1" applyFont="1" applyFill="1" applyBorder="1" applyAlignment="1">
      <alignment vertical="center"/>
    </xf>
    <xf numFmtId="4" fontId="9" fillId="7" borderId="3" xfId="0" applyNumberFormat="1" applyFont="1" applyFill="1" applyBorder="1" applyAlignment="1">
      <alignment vertical="center"/>
    </xf>
    <xf numFmtId="165" fontId="9" fillId="7" borderId="3" xfId="0" applyNumberFormat="1" applyFont="1" applyFill="1" applyBorder="1" applyAlignment="1">
      <alignment vertical="center"/>
    </xf>
    <xf numFmtId="165" fontId="10" fillId="11" borderId="3" xfId="0" applyNumberFormat="1" applyFont="1" applyFill="1" applyBorder="1" applyAlignment="1">
      <alignment vertical="center"/>
    </xf>
    <xf numFmtId="165" fontId="9" fillId="23" borderId="3" xfId="0" applyNumberFormat="1" applyFont="1" applyFill="1" applyBorder="1" applyAlignment="1">
      <alignment vertical="center"/>
    </xf>
    <xf numFmtId="0" fontId="40" fillId="0" borderId="0" xfId="0" applyFont="1" applyAlignment="1">
      <alignment horizontal="center" vertical="center"/>
    </xf>
    <xf numFmtId="165" fontId="40" fillId="0" borderId="1" xfId="0" applyNumberFormat="1" applyFont="1" applyBorder="1" applyAlignment="1">
      <alignment vertical="center"/>
    </xf>
    <xf numFmtId="166" fontId="3" fillId="0" borderId="4" xfId="1" applyNumberFormat="1" applyFont="1" applyBorder="1" applyAlignment="1" applyProtection="1">
      <alignment vertical="center"/>
    </xf>
    <xf numFmtId="164" fontId="5" fillId="0" borderId="0" xfId="1" applyFont="1" applyAlignment="1" applyProtection="1">
      <alignment horizontal="left" vertical="center"/>
      <protection locked="0"/>
    </xf>
    <xf numFmtId="164" fontId="15" fillId="0" borderId="0" xfId="1" applyFont="1" applyAlignment="1" applyProtection="1">
      <alignment horizontal="center" vertical="center"/>
      <protection locked="0"/>
    </xf>
    <xf numFmtId="1" fontId="15" fillId="0" borderId="1" xfId="1" applyNumberFormat="1" applyFont="1" applyBorder="1" applyAlignment="1" applyProtection="1">
      <alignment horizontal="center" vertical="center"/>
      <protection locked="0"/>
    </xf>
    <xf numFmtId="166" fontId="21" fillId="0" borderId="1" xfId="1" applyNumberFormat="1" applyFont="1" applyFill="1" applyBorder="1" applyAlignment="1" applyProtection="1">
      <alignment vertical="center"/>
    </xf>
    <xf numFmtId="9" fontId="21" fillId="0" borderId="1" xfId="2" applyFont="1" applyFill="1" applyBorder="1" applyAlignment="1" applyProtection="1">
      <alignment horizontal="center" vertical="center"/>
    </xf>
    <xf numFmtId="166" fontId="26" fillId="0" borderId="1" xfId="1" applyNumberFormat="1" applyFont="1" applyFill="1" applyBorder="1" applyAlignment="1" applyProtection="1">
      <alignment horizontal="right" vertical="center"/>
    </xf>
    <xf numFmtId="9" fontId="26" fillId="0" borderId="1" xfId="2" applyFont="1" applyFill="1" applyBorder="1" applyAlignment="1" applyProtection="1">
      <alignment horizontal="center" vertical="center"/>
    </xf>
    <xf numFmtId="0" fontId="3" fillId="0" borderId="0" xfId="1" applyNumberFormat="1" applyFont="1" applyAlignment="1" applyProtection="1">
      <alignment horizontal="center" vertical="center"/>
      <protection locked="0"/>
    </xf>
    <xf numFmtId="9" fontId="40" fillId="0" borderId="1" xfId="2" applyFont="1" applyBorder="1" applyAlignment="1" applyProtection="1">
      <alignment vertical="center"/>
    </xf>
    <xf numFmtId="0" fontId="20" fillId="0" borderId="21" xfId="3" applyBorder="1" applyAlignment="1" applyProtection="1">
      <alignment vertical="center"/>
    </xf>
    <xf numFmtId="0" fontId="20" fillId="0" borderId="29" xfId="3" applyBorder="1" applyAlignment="1" applyProtection="1">
      <alignment vertical="center"/>
    </xf>
    <xf numFmtId="0" fontId="20" fillId="0" borderId="26" xfId="3" applyBorder="1" applyAlignment="1" applyProtection="1">
      <alignment vertical="center"/>
    </xf>
    <xf numFmtId="0" fontId="17" fillId="10" borderId="20" xfId="0" applyFont="1" applyFill="1" applyBorder="1" applyAlignment="1">
      <alignment horizontal="center" vertical="center" wrapText="1"/>
    </xf>
    <xf numFmtId="0" fontId="35" fillId="8" borderId="20" xfId="0" applyFont="1" applyFill="1" applyBorder="1" applyAlignment="1">
      <alignment horizontal="center" vertical="center"/>
    </xf>
    <xf numFmtId="4" fontId="10" fillId="9" borderId="31" xfId="0" applyNumberFormat="1" applyFont="1" applyFill="1" applyBorder="1" applyAlignment="1">
      <alignment horizontal="center" vertical="center" wrapText="1"/>
    </xf>
    <xf numFmtId="4" fontId="31" fillId="0" borderId="22" xfId="0" applyNumberFormat="1" applyFont="1" applyBorder="1" applyAlignment="1">
      <alignment horizontal="left" vertical="center" wrapText="1"/>
    </xf>
    <xf numFmtId="4" fontId="5" fillId="0" borderId="0" xfId="0" applyNumberFormat="1" applyFont="1" applyAlignment="1">
      <alignment horizontal="left" vertical="center" wrapText="1"/>
    </xf>
    <xf numFmtId="0" fontId="17" fillId="10" borderId="32" xfId="0" applyFont="1" applyFill="1" applyBorder="1" applyAlignment="1">
      <alignment horizontal="center" vertical="center" wrapText="1"/>
    </xf>
    <xf numFmtId="4" fontId="10" fillId="9" borderId="22" xfId="0" applyNumberFormat="1" applyFont="1" applyFill="1" applyBorder="1" applyAlignment="1">
      <alignment horizontal="center" vertical="center" wrapText="1"/>
    </xf>
    <xf numFmtId="166" fontId="3" fillId="2" borderId="1" xfId="1" applyNumberFormat="1" applyFont="1" applyFill="1" applyBorder="1" applyAlignment="1" applyProtection="1">
      <alignment horizontal="center" vertical="center"/>
    </xf>
    <xf numFmtId="168" fontId="3" fillId="2" borderId="3" xfId="1" applyNumberFormat="1" applyFont="1" applyFill="1" applyBorder="1" applyAlignment="1" applyProtection="1">
      <alignment horizontal="left" vertical="center"/>
    </xf>
    <xf numFmtId="165" fontId="3" fillId="2" borderId="3" xfId="0" applyNumberFormat="1" applyFont="1" applyFill="1" applyBorder="1" applyAlignment="1">
      <alignment vertical="center" wrapText="1"/>
    </xf>
    <xf numFmtId="166" fontId="3" fillId="20" borderId="3" xfId="1" applyNumberFormat="1" applyFont="1" applyFill="1" applyBorder="1" applyAlignment="1" applyProtection="1">
      <alignment horizontal="left" vertical="center"/>
    </xf>
    <xf numFmtId="165" fontId="20" fillId="0" borderId="17" xfId="3" applyNumberFormat="1" applyBorder="1" applyAlignment="1" applyProtection="1">
      <alignment horizontal="left" vertical="top" wrapText="1"/>
      <protection locked="0"/>
    </xf>
    <xf numFmtId="165" fontId="3" fillId="0" borderId="17" xfId="0" applyNumberFormat="1" applyFont="1" applyBorder="1" applyAlignment="1" applyProtection="1">
      <alignment horizontal="left" vertical="top" wrapText="1"/>
      <protection locked="0"/>
    </xf>
    <xf numFmtId="4" fontId="6" fillId="0" borderId="17" xfId="0" applyNumberFormat="1" applyFont="1" applyBorder="1" applyAlignment="1" applyProtection="1">
      <alignment horizontal="left" vertical="top" wrapText="1"/>
      <protection locked="0"/>
    </xf>
    <xf numFmtId="0" fontId="0" fillId="2" borderId="33" xfId="0" applyFill="1" applyBorder="1"/>
    <xf numFmtId="10" fontId="33" fillId="0" borderId="0" xfId="2" applyNumberFormat="1" applyFont="1" applyAlignment="1" applyProtection="1">
      <alignment vertical="center" wrapText="1"/>
    </xf>
    <xf numFmtId="4" fontId="3" fillId="0" borderId="0" xfId="0" applyNumberFormat="1" applyFont="1" applyAlignment="1">
      <alignment vertical="center" wrapText="1"/>
    </xf>
    <xf numFmtId="165" fontId="3" fillId="2" borderId="14" xfId="0" applyNumberFormat="1" applyFont="1" applyFill="1" applyBorder="1" applyAlignment="1" applyProtection="1">
      <alignment vertical="center" wrapText="1"/>
      <protection locked="0"/>
    </xf>
    <xf numFmtId="4" fontId="26" fillId="0" borderId="1" xfId="0" applyNumberFormat="1" applyFont="1" applyBorder="1" applyAlignment="1" applyProtection="1">
      <alignment horizontal="right" vertical="center" wrapText="1"/>
      <protection locked="0"/>
    </xf>
    <xf numFmtId="165" fontId="3" fillId="2" borderId="1" xfId="0" applyNumberFormat="1" applyFont="1" applyFill="1" applyBorder="1" applyAlignment="1" applyProtection="1">
      <alignment vertical="center" wrapText="1"/>
      <protection locked="0"/>
    </xf>
    <xf numFmtId="0" fontId="15" fillId="0" borderId="0" xfId="0" applyFont="1" applyAlignment="1" applyProtection="1">
      <alignment vertical="center" wrapText="1"/>
      <protection locked="0"/>
    </xf>
    <xf numFmtId="165" fontId="9" fillId="24" borderId="3" xfId="0" applyNumberFormat="1" applyFont="1" applyFill="1" applyBorder="1" applyAlignment="1">
      <alignment vertical="center"/>
    </xf>
    <xf numFmtId="165" fontId="10" fillId="14" borderId="3" xfId="0" applyNumberFormat="1" applyFont="1" applyFill="1" applyBorder="1" applyAlignment="1">
      <alignment vertical="center"/>
    </xf>
    <xf numFmtId="165" fontId="9" fillId="14" borderId="3" xfId="0" applyNumberFormat="1" applyFont="1" applyFill="1" applyBorder="1" applyAlignment="1">
      <alignment vertical="center"/>
    </xf>
    <xf numFmtId="4" fontId="3" fillId="5" borderId="17" xfId="4" applyNumberFormat="1" applyFont="1" applyFill="1" applyBorder="1" applyAlignment="1">
      <alignment wrapText="1"/>
    </xf>
    <xf numFmtId="165" fontId="4" fillId="0" borderId="17" xfId="4" applyNumberFormat="1" applyFont="1" applyBorder="1" applyAlignment="1">
      <alignment horizontal="center"/>
    </xf>
    <xf numFmtId="166" fontId="3" fillId="0" borderId="17" xfId="5" applyNumberFormat="1" applyFont="1" applyBorder="1"/>
    <xf numFmtId="3" fontId="3" fillId="0" borderId="1" xfId="0" applyNumberFormat="1" applyFont="1" applyBorder="1" applyAlignment="1" applyProtection="1">
      <alignment vertical="center"/>
      <protection locked="0"/>
    </xf>
    <xf numFmtId="4" fontId="3" fillId="0" borderId="1" xfId="0" applyNumberFormat="1" applyFont="1" applyBorder="1" applyAlignment="1" applyProtection="1">
      <alignment vertical="center"/>
      <protection locked="0"/>
    </xf>
    <xf numFmtId="0" fontId="15" fillId="0" borderId="1" xfId="0" applyFont="1" applyBorder="1" applyAlignment="1" applyProtection="1">
      <alignment vertical="center"/>
      <protection locked="0"/>
    </xf>
    <xf numFmtId="0" fontId="43" fillId="0" borderId="1" xfId="4"/>
    <xf numFmtId="4" fontId="4" fillId="0" borderId="1" xfId="0" applyNumberFormat="1" applyFont="1" applyBorder="1" applyAlignment="1" applyProtection="1">
      <alignment vertical="center"/>
      <protection locked="0"/>
    </xf>
    <xf numFmtId="0" fontId="43" fillId="0" borderId="1" xfId="4" applyAlignment="1">
      <alignment vertical="center"/>
    </xf>
    <xf numFmtId="166" fontId="3" fillId="0" borderId="1" xfId="1" applyNumberFormat="1" applyFont="1" applyBorder="1" applyAlignment="1" applyProtection="1">
      <alignment vertical="center"/>
      <protection locked="0"/>
    </xf>
    <xf numFmtId="166" fontId="33" fillId="0" borderId="1" xfId="1" applyNumberFormat="1" applyFont="1" applyBorder="1" applyAlignment="1" applyProtection="1">
      <alignment vertical="center"/>
      <protection locked="0"/>
    </xf>
    <xf numFmtId="4" fontId="16" fillId="0" borderId="1" xfId="0" applyNumberFormat="1" applyFont="1" applyBorder="1" applyAlignment="1" applyProtection="1">
      <alignment vertical="center"/>
      <protection locked="0"/>
    </xf>
    <xf numFmtId="166" fontId="21" fillId="0" borderId="5" xfId="1" applyNumberFormat="1" applyFont="1" applyFill="1" applyBorder="1" applyAlignment="1" applyProtection="1">
      <alignment horizontal="center" vertical="center" wrapText="1"/>
    </xf>
    <xf numFmtId="9" fontId="17" fillId="0" borderId="21" xfId="2" applyFont="1" applyFill="1" applyBorder="1" applyAlignment="1" applyProtection="1">
      <alignment vertical="center" wrapText="1"/>
    </xf>
    <xf numFmtId="166" fontId="29" fillId="14" borderId="21" xfId="1" applyNumberFormat="1" applyFont="1" applyFill="1" applyBorder="1" applyAlignment="1" applyProtection="1">
      <alignment vertical="center"/>
    </xf>
    <xf numFmtId="166" fontId="11" fillId="13" borderId="21" xfId="1" applyNumberFormat="1" applyFont="1" applyFill="1" applyBorder="1" applyAlignment="1" applyProtection="1">
      <alignment horizontal="center" vertical="center"/>
    </xf>
    <xf numFmtId="166" fontId="15" fillId="0" borderId="1" xfId="1" applyNumberFormat="1" applyFont="1" applyBorder="1" applyAlignment="1" applyProtection="1">
      <alignment vertical="center"/>
      <protection locked="0"/>
    </xf>
    <xf numFmtId="4" fontId="3" fillId="27" borderId="17" xfId="4" applyNumberFormat="1" applyFont="1" applyFill="1" applyBorder="1" applyAlignment="1">
      <alignment horizontal="center" vertical="center"/>
    </xf>
    <xf numFmtId="4" fontId="3" fillId="28" borderId="17" xfId="4" applyNumberFormat="1" applyFont="1" applyFill="1" applyBorder="1" applyAlignment="1">
      <alignment horizontal="center" vertical="center"/>
    </xf>
    <xf numFmtId="166" fontId="3" fillId="27" borderId="17" xfId="5" applyNumberFormat="1" applyFont="1" applyFill="1" applyBorder="1"/>
    <xf numFmtId="166" fontId="3" fillId="28" borderId="17" xfId="5" applyNumberFormat="1" applyFont="1" applyFill="1" applyBorder="1"/>
    <xf numFmtId="169" fontId="4" fillId="5" borderId="17" xfId="4" applyNumberFormat="1" applyFont="1" applyFill="1" applyBorder="1"/>
    <xf numFmtId="4" fontId="10" fillId="11" borderId="17" xfId="4" applyNumberFormat="1" applyFont="1" applyFill="1" applyBorder="1" applyAlignment="1">
      <alignment horizontal="center" vertical="center" wrapText="1"/>
    </xf>
    <xf numFmtId="4" fontId="10" fillId="0" borderId="17" xfId="4" applyNumberFormat="1" applyFont="1" applyBorder="1" applyAlignment="1">
      <alignment vertical="center" wrapText="1"/>
    </xf>
    <xf numFmtId="3" fontId="8" fillId="11" borderId="17" xfId="4" applyNumberFormat="1" applyFont="1" applyFill="1" applyBorder="1" applyAlignment="1">
      <alignment horizontal="center" vertical="center"/>
    </xf>
    <xf numFmtId="4" fontId="5" fillId="0" borderId="17" xfId="4" applyNumberFormat="1" applyFont="1" applyBorder="1" applyAlignment="1">
      <alignment horizontal="center" vertical="center"/>
    </xf>
    <xf numFmtId="166" fontId="8" fillId="26" borderId="17" xfId="5" applyNumberFormat="1" applyFont="1" applyFill="1" applyBorder="1"/>
    <xf numFmtId="166" fontId="8" fillId="0" borderId="17" xfId="5" applyNumberFormat="1" applyFont="1" applyFill="1" applyBorder="1"/>
    <xf numFmtId="4" fontId="45" fillId="25" borderId="17" xfId="4" applyNumberFormat="1" applyFont="1" applyFill="1" applyBorder="1" applyAlignment="1">
      <alignment horizontal="center" vertical="center"/>
    </xf>
    <xf numFmtId="165" fontId="45" fillId="25" borderId="17" xfId="4" applyNumberFormat="1" applyFont="1" applyFill="1" applyBorder="1" applyAlignment="1">
      <alignment horizontal="center" vertical="center"/>
    </xf>
    <xf numFmtId="166" fontId="45" fillId="25" borderId="17" xfId="5" applyNumberFormat="1" applyFont="1" applyFill="1" applyBorder="1" applyAlignment="1">
      <alignment horizontal="center" vertical="center"/>
    </xf>
    <xf numFmtId="166" fontId="45" fillId="11" borderId="17" xfId="5" applyNumberFormat="1" applyFont="1" applyFill="1" applyBorder="1" applyAlignment="1">
      <alignment horizontal="center" vertical="center"/>
    </xf>
    <xf numFmtId="0" fontId="8" fillId="0" borderId="1" xfId="4" applyFont="1" applyAlignment="1">
      <alignment horizontal="center" vertical="center"/>
    </xf>
    <xf numFmtId="4" fontId="3" fillId="27" borderId="17" xfId="4" applyNumberFormat="1" applyFont="1" applyFill="1" applyBorder="1" applyAlignment="1">
      <alignment horizontal="center" vertical="center" wrapText="1"/>
    </xf>
    <xf numFmtId="4" fontId="3" fillId="28" borderId="17" xfId="4" applyNumberFormat="1" applyFont="1" applyFill="1" applyBorder="1" applyAlignment="1">
      <alignment horizontal="center" vertical="center" wrapText="1"/>
    </xf>
    <xf numFmtId="4" fontId="46" fillId="0" borderId="1" xfId="4" applyNumberFormat="1" applyFont="1" applyAlignment="1">
      <alignment vertical="center"/>
    </xf>
    <xf numFmtId="4" fontId="18" fillId="0" borderId="1" xfId="4" applyNumberFormat="1" applyFont="1" applyAlignment="1">
      <alignment vertical="center"/>
    </xf>
    <xf numFmtId="165" fontId="46" fillId="0" borderId="1" xfId="4" applyNumberFormat="1" applyFont="1" applyAlignment="1">
      <alignment vertical="center"/>
    </xf>
    <xf numFmtId="3" fontId="18" fillId="0" borderId="1" xfId="4" applyNumberFormat="1" applyFont="1" applyAlignment="1">
      <alignment vertical="center"/>
    </xf>
    <xf numFmtId="0" fontId="18" fillId="0" borderId="1" xfId="4" applyFont="1" applyAlignment="1">
      <alignment vertical="center"/>
    </xf>
    <xf numFmtId="0" fontId="8" fillId="11" borderId="1" xfId="4" applyFont="1" applyFill="1" applyAlignment="1">
      <alignment horizontal="center" vertical="center"/>
    </xf>
    <xf numFmtId="166" fontId="5" fillId="0" borderId="0" xfId="1" applyNumberFormat="1" applyFont="1" applyFill="1" applyAlignment="1" applyProtection="1">
      <alignment vertical="center"/>
      <protection locked="0"/>
    </xf>
    <xf numFmtId="165" fontId="10" fillId="29" borderId="3" xfId="0" applyNumberFormat="1" applyFont="1" applyFill="1" applyBorder="1" applyAlignment="1">
      <alignment vertical="center"/>
    </xf>
    <xf numFmtId="3" fontId="47" fillId="0" borderId="1" xfId="0" applyNumberFormat="1" applyFont="1" applyBorder="1" applyAlignment="1" applyProtection="1">
      <alignment vertical="center"/>
      <protection locked="0"/>
    </xf>
    <xf numFmtId="10" fontId="41" fillId="0" borderId="17" xfId="2" applyNumberFormat="1" applyFont="1" applyFill="1" applyBorder="1" applyAlignment="1" applyProtection="1">
      <alignment horizontal="center" vertical="center"/>
    </xf>
    <xf numFmtId="10" fontId="40" fillId="0" borderId="1" xfId="2" applyNumberFormat="1" applyFont="1" applyBorder="1" applyAlignment="1" applyProtection="1">
      <alignment vertical="center"/>
    </xf>
    <xf numFmtId="10" fontId="40" fillId="0" borderId="1" xfId="2" applyNumberFormat="1" applyFont="1" applyBorder="1" applyAlignment="1" applyProtection="1">
      <alignment vertical="center" wrapText="1"/>
    </xf>
    <xf numFmtId="4" fontId="40" fillId="0" borderId="1" xfId="0" applyNumberFormat="1" applyFont="1" applyBorder="1" applyAlignment="1" applyProtection="1">
      <alignment vertical="center"/>
      <protection locked="0"/>
    </xf>
    <xf numFmtId="165" fontId="40" fillId="0" borderId="1" xfId="0" applyNumberFormat="1" applyFont="1" applyBorder="1" applyAlignment="1" applyProtection="1">
      <alignment vertical="center"/>
      <protection locked="0"/>
    </xf>
    <xf numFmtId="0" fontId="40" fillId="0" borderId="1" xfId="0" applyFont="1" applyBorder="1" applyAlignment="1" applyProtection="1">
      <alignment vertical="center"/>
      <protection locked="0"/>
    </xf>
    <xf numFmtId="0" fontId="48" fillId="0" borderId="1" xfId="0" applyFont="1" applyBorder="1"/>
    <xf numFmtId="0" fontId="49" fillId="0" borderId="1" xfId="0" applyFont="1" applyBorder="1"/>
    <xf numFmtId="0" fontId="50" fillId="0" borderId="1" xfId="0" applyFont="1" applyBorder="1"/>
    <xf numFmtId="166" fontId="33" fillId="0" borderId="1" xfId="5" applyNumberFormat="1" applyFont="1" applyAlignment="1" applyProtection="1">
      <alignment vertical="center"/>
      <protection locked="0"/>
    </xf>
    <xf numFmtId="166" fontId="3" fillId="0" borderId="1" xfId="5" applyNumberFormat="1" applyFont="1" applyBorder="1" applyAlignment="1" applyProtection="1">
      <alignment vertical="center"/>
      <protection locked="0"/>
    </xf>
    <xf numFmtId="166" fontId="3" fillId="0" borderId="1" xfId="5" applyNumberFormat="1" applyFont="1" applyAlignment="1" applyProtection="1">
      <alignment vertical="center"/>
      <protection locked="0"/>
    </xf>
    <xf numFmtId="166" fontId="4" fillId="0" borderId="1" xfId="5" applyNumberFormat="1" applyFont="1" applyBorder="1" applyAlignment="1" applyProtection="1">
      <alignment vertical="center"/>
      <protection locked="0"/>
    </xf>
    <xf numFmtId="166" fontId="4" fillId="0" borderId="1" xfId="5" applyNumberFormat="1" applyFont="1" applyAlignment="1" applyProtection="1">
      <alignment vertical="center"/>
      <protection locked="0"/>
    </xf>
    <xf numFmtId="4" fontId="4" fillId="0" borderId="1" xfId="0" applyNumberFormat="1" applyFont="1" applyBorder="1" applyAlignment="1">
      <alignment horizontal="left" vertical="center" wrapText="1"/>
    </xf>
    <xf numFmtId="0" fontId="51" fillId="0" borderId="17" xfId="0" applyFont="1" applyBorder="1" applyAlignment="1">
      <alignment vertical="center" wrapText="1"/>
    </xf>
    <xf numFmtId="0" fontId="51" fillId="0" borderId="17" xfId="0" applyFont="1" applyBorder="1" applyAlignment="1">
      <alignment horizontal="left" vertical="center" wrapText="1"/>
    </xf>
    <xf numFmtId="0" fontId="33" fillId="0" borderId="0" xfId="0" applyFont="1" applyAlignment="1" applyProtection="1">
      <alignment horizontal="left"/>
      <protection locked="0"/>
    </xf>
    <xf numFmtId="166" fontId="55" fillId="0" borderId="17" xfId="5" applyNumberFormat="1" applyFont="1" applyBorder="1" applyAlignment="1" applyProtection="1">
      <alignment vertical="center"/>
      <protection locked="0"/>
    </xf>
    <xf numFmtId="0" fontId="52" fillId="0" borderId="1" xfId="0" applyFont="1" applyBorder="1" applyAlignment="1">
      <alignment vertical="center"/>
    </xf>
    <xf numFmtId="0" fontId="52" fillId="0" borderId="21" xfId="0" applyFont="1" applyBorder="1" applyAlignment="1">
      <alignment horizontal="center" vertical="center"/>
    </xf>
    <xf numFmtId="0" fontId="52" fillId="0" borderId="26" xfId="0" applyFont="1" applyBorder="1" applyAlignment="1">
      <alignment horizontal="center" vertical="center"/>
    </xf>
    <xf numFmtId="0" fontId="53" fillId="0" borderId="1" xfId="0" applyFont="1" applyBorder="1" applyAlignment="1">
      <alignment horizontal="left"/>
    </xf>
    <xf numFmtId="166" fontId="3" fillId="0" borderId="1" xfId="1" applyNumberFormat="1" applyFont="1" applyBorder="1" applyAlignment="1" applyProtection="1">
      <alignment horizontal="center" vertical="center" wrapText="1"/>
      <protection locked="0"/>
    </xf>
    <xf numFmtId="0" fontId="54" fillId="0" borderId="17" xfId="0" applyFont="1" applyBorder="1" applyAlignment="1">
      <alignment horizontal="left"/>
    </xf>
    <xf numFmtId="4" fontId="4" fillId="0" borderId="17" xfId="0" applyNumberFormat="1" applyFont="1" applyBorder="1" applyAlignment="1">
      <alignment horizontal="left" vertical="center" wrapText="1"/>
    </xf>
    <xf numFmtId="4" fontId="4" fillId="0" borderId="17" xfId="0" applyNumberFormat="1" applyFont="1" applyBorder="1" applyAlignment="1">
      <alignment vertical="center" wrapText="1"/>
    </xf>
    <xf numFmtId="165" fontId="9" fillId="32" borderId="3" xfId="0" applyNumberFormat="1" applyFont="1" applyFill="1" applyBorder="1" applyAlignment="1">
      <alignment vertical="center"/>
    </xf>
    <xf numFmtId="4" fontId="40" fillId="0" borderId="1" xfId="0" applyNumberFormat="1" applyFont="1" applyBorder="1" applyAlignment="1">
      <alignment vertical="center"/>
    </xf>
    <xf numFmtId="0" fontId="40" fillId="0" borderId="1" xfId="0" applyFont="1" applyBorder="1" applyAlignment="1">
      <alignment vertical="center"/>
    </xf>
    <xf numFmtId="166" fontId="33" fillId="0" borderId="1" xfId="5" applyNumberFormat="1" applyFont="1" applyAlignment="1" applyProtection="1">
      <alignment vertical="center"/>
    </xf>
    <xf numFmtId="0" fontId="33" fillId="0" borderId="0" xfId="0" applyFont="1" applyAlignment="1">
      <alignment vertical="center"/>
    </xf>
    <xf numFmtId="166" fontId="15" fillId="0" borderId="0" xfId="1" applyNumberFormat="1" applyFont="1" applyAlignment="1" applyProtection="1">
      <alignment vertical="center"/>
    </xf>
    <xf numFmtId="166" fontId="15" fillId="0" borderId="0" xfId="1" applyNumberFormat="1" applyFont="1" applyAlignment="1" applyProtection="1">
      <alignment horizontal="center" vertical="center"/>
    </xf>
    <xf numFmtId="166" fontId="3" fillId="0" borderId="1" xfId="5" applyNumberFormat="1" applyFont="1" applyAlignment="1" applyProtection="1">
      <alignment vertical="center"/>
    </xf>
    <xf numFmtId="0" fontId="15" fillId="0" borderId="0" xfId="0" applyFont="1" applyAlignment="1">
      <alignment vertical="center"/>
    </xf>
    <xf numFmtId="166" fontId="15" fillId="0" borderId="1" xfId="1" applyNumberFormat="1" applyFont="1" applyBorder="1" applyAlignment="1" applyProtection="1">
      <alignment vertical="center"/>
    </xf>
    <xf numFmtId="166" fontId="4" fillId="0" borderId="1" xfId="5" applyNumberFormat="1" applyFont="1" applyAlignment="1" applyProtection="1">
      <alignment vertical="center"/>
    </xf>
    <xf numFmtId="166" fontId="14" fillId="14" borderId="13" xfId="1" applyNumberFormat="1" applyFont="1" applyFill="1" applyBorder="1" applyAlignment="1" applyProtection="1">
      <alignment horizontal="center" vertical="center"/>
    </xf>
    <xf numFmtId="9" fontId="14" fillId="14" borderId="13" xfId="2" applyFont="1" applyFill="1" applyBorder="1" applyAlignment="1" applyProtection="1">
      <alignment horizontal="center" vertical="center"/>
    </xf>
    <xf numFmtId="166" fontId="14" fillId="14" borderId="13" xfId="1" applyNumberFormat="1" applyFont="1" applyFill="1" applyBorder="1" applyAlignment="1" applyProtection="1">
      <alignment horizontal="center" vertical="center" wrapText="1"/>
    </xf>
    <xf numFmtId="0" fontId="19" fillId="0" borderId="0" xfId="0" applyFont="1" applyAlignment="1">
      <alignment vertical="center"/>
    </xf>
    <xf numFmtId="166" fontId="13" fillId="0" borderId="1" xfId="1" applyNumberFormat="1" applyFont="1" applyFill="1" applyBorder="1" applyAlignment="1" applyProtection="1">
      <alignment horizontal="left" vertical="center"/>
    </xf>
    <xf numFmtId="166" fontId="21" fillId="0" borderId="2" xfId="1" applyNumberFormat="1" applyFont="1" applyFill="1" applyBorder="1" applyAlignment="1" applyProtection="1">
      <alignment vertical="center"/>
    </xf>
    <xf numFmtId="9" fontId="21" fillId="0" borderId="2" xfId="2" applyFont="1" applyFill="1" applyBorder="1" applyAlignment="1" applyProtection="1">
      <alignment horizontal="center" vertical="center"/>
    </xf>
    <xf numFmtId="4" fontId="21" fillId="0" borderId="2" xfId="0" applyNumberFormat="1" applyFont="1" applyBorder="1" applyAlignment="1">
      <alignment vertical="center" wrapText="1"/>
    </xf>
    <xf numFmtId="165" fontId="3" fillId="2" borderId="3" xfId="0" applyNumberFormat="1" applyFont="1" applyFill="1" applyBorder="1" applyAlignment="1">
      <alignment horizontal="center" vertical="center"/>
    </xf>
    <xf numFmtId="165" fontId="3" fillId="2" borderId="3" xfId="0" applyNumberFormat="1" applyFont="1" applyFill="1" applyBorder="1" applyAlignment="1">
      <alignment vertical="center"/>
    </xf>
    <xf numFmtId="166" fontId="3" fillId="20" borderId="3" xfId="1" applyNumberFormat="1" applyFont="1" applyFill="1" applyBorder="1" applyAlignment="1" applyProtection="1">
      <alignment vertical="center"/>
    </xf>
    <xf numFmtId="166" fontId="3" fillId="20" borderId="34" xfId="1" applyNumberFormat="1" applyFont="1" applyFill="1" applyBorder="1" applyAlignment="1" applyProtection="1">
      <alignment horizontal="left" vertical="center"/>
    </xf>
    <xf numFmtId="4" fontId="21" fillId="0" borderId="3" xfId="0" applyNumberFormat="1" applyFont="1" applyBorder="1" applyAlignment="1">
      <alignment vertical="center" wrapText="1"/>
    </xf>
    <xf numFmtId="165" fontId="3" fillId="2" borderId="15" xfId="0" applyNumberFormat="1" applyFont="1" applyFill="1" applyBorder="1" applyAlignment="1">
      <alignment vertical="center" wrapText="1"/>
    </xf>
    <xf numFmtId="165" fontId="3" fillId="2" borderId="15" xfId="0" applyNumberFormat="1" applyFont="1" applyFill="1" applyBorder="1" applyAlignment="1">
      <alignment horizontal="center" vertical="center"/>
    </xf>
    <xf numFmtId="165" fontId="3" fillId="2" borderId="15" xfId="0" applyNumberFormat="1" applyFont="1" applyFill="1" applyBorder="1" applyAlignment="1">
      <alignment vertical="center"/>
    </xf>
    <xf numFmtId="166" fontId="3" fillId="20" borderId="15" xfId="1" applyNumberFormat="1" applyFont="1" applyFill="1" applyBorder="1" applyAlignment="1" applyProtection="1">
      <alignment vertical="center"/>
    </xf>
    <xf numFmtId="166" fontId="3" fillId="20" borderId="33" xfId="1" applyNumberFormat="1" applyFont="1" applyFill="1" applyBorder="1" applyAlignment="1" applyProtection="1">
      <alignment horizontal="left" vertical="center"/>
    </xf>
    <xf numFmtId="165" fontId="3" fillId="2" borderId="14" xfId="0" applyNumberFormat="1" applyFont="1" applyFill="1" applyBorder="1" applyAlignment="1">
      <alignment vertical="center" wrapText="1"/>
    </xf>
    <xf numFmtId="165" fontId="3" fillId="2" borderId="14" xfId="0" applyNumberFormat="1" applyFont="1" applyFill="1" applyBorder="1" applyAlignment="1">
      <alignment horizontal="center" vertical="center"/>
    </xf>
    <xf numFmtId="165" fontId="3" fillId="2" borderId="14" xfId="0" applyNumberFormat="1" applyFont="1" applyFill="1" applyBorder="1" applyAlignment="1">
      <alignment vertical="center"/>
    </xf>
    <xf numFmtId="166" fontId="3" fillId="20" borderId="1" xfId="1" applyNumberFormat="1" applyFont="1" applyFill="1" applyBorder="1" applyAlignment="1" applyProtection="1">
      <alignment horizontal="left" vertical="center"/>
    </xf>
    <xf numFmtId="0" fontId="15" fillId="2" borderId="33" xfId="0" applyFont="1" applyFill="1" applyBorder="1"/>
    <xf numFmtId="168" fontId="3" fillId="2" borderId="3" xfId="0" applyNumberFormat="1" applyFont="1" applyFill="1" applyBorder="1" applyAlignment="1">
      <alignment horizontal="left" vertical="center"/>
    </xf>
    <xf numFmtId="165" fontId="3" fillId="2" borderId="3" xfId="0" applyNumberFormat="1" applyFont="1" applyFill="1" applyBorder="1" applyAlignment="1">
      <alignment horizontal="center" vertical="center" wrapText="1"/>
    </xf>
    <xf numFmtId="4" fontId="26" fillId="0" borderId="1" xfId="0" applyNumberFormat="1" applyFont="1" applyBorder="1" applyAlignment="1">
      <alignment horizontal="right" vertical="center" wrapText="1"/>
    </xf>
    <xf numFmtId="4" fontId="26" fillId="0" borderId="1" xfId="0" applyNumberFormat="1" applyFont="1" applyBorder="1" applyAlignment="1">
      <alignment horizontal="right" vertical="center"/>
    </xf>
    <xf numFmtId="166" fontId="26" fillId="0" borderId="1" xfId="1" applyNumberFormat="1" applyFont="1" applyFill="1" applyBorder="1" applyAlignment="1" applyProtection="1">
      <alignment horizontal="left" vertical="center"/>
    </xf>
    <xf numFmtId="166" fontId="19" fillId="0" borderId="1" xfId="1" applyNumberFormat="1" applyFont="1" applyFill="1" applyBorder="1" applyAlignment="1" applyProtection="1">
      <alignment vertical="center"/>
    </xf>
    <xf numFmtId="166" fontId="23" fillId="14" borderId="1" xfId="1" applyNumberFormat="1" applyFont="1" applyFill="1" applyBorder="1" applyAlignment="1" applyProtection="1">
      <alignment vertical="center" wrapText="1"/>
    </xf>
    <xf numFmtId="166" fontId="23" fillId="14" borderId="1" xfId="1" applyNumberFormat="1" applyFont="1" applyFill="1" applyBorder="1" applyAlignment="1" applyProtection="1">
      <alignment vertical="center"/>
    </xf>
    <xf numFmtId="9" fontId="23" fillId="14" borderId="1" xfId="2" applyFont="1" applyFill="1" applyBorder="1" applyAlignment="1" applyProtection="1">
      <alignment horizontal="center" vertical="center"/>
    </xf>
    <xf numFmtId="166" fontId="24" fillId="14" borderId="1" xfId="1" applyNumberFormat="1" applyFont="1" applyFill="1" applyBorder="1" applyAlignment="1" applyProtection="1">
      <alignment vertical="center"/>
    </xf>
    <xf numFmtId="0" fontId="15" fillId="2" borderId="3" xfId="0" applyFont="1" applyFill="1" applyBorder="1" applyAlignment="1">
      <alignment wrapText="1"/>
    </xf>
    <xf numFmtId="0" fontId="15" fillId="2" borderId="33" xfId="0" applyFont="1" applyFill="1" applyBorder="1" applyAlignment="1">
      <alignment wrapText="1"/>
    </xf>
    <xf numFmtId="0" fontId="42" fillId="2" borderId="33" xfId="0" applyFont="1" applyFill="1" applyBorder="1"/>
    <xf numFmtId="0" fontId="15" fillId="2" borderId="15" xfId="0" applyFont="1" applyFill="1" applyBorder="1" applyAlignment="1">
      <alignment wrapText="1"/>
    </xf>
    <xf numFmtId="166" fontId="3" fillId="20" borderId="12" xfId="1" applyNumberFormat="1" applyFont="1" applyFill="1" applyBorder="1" applyAlignment="1" applyProtection="1">
      <alignment horizontal="left" vertical="center"/>
    </xf>
    <xf numFmtId="166" fontId="3" fillId="20" borderId="37" xfId="1" applyNumberFormat="1" applyFont="1" applyFill="1" applyBorder="1" applyAlignment="1" applyProtection="1">
      <alignment horizontal="left" vertical="center"/>
    </xf>
    <xf numFmtId="166" fontId="18" fillId="8" borderId="1" xfId="1" applyNumberFormat="1" applyFont="1" applyFill="1" applyBorder="1" applyAlignment="1" applyProtection="1">
      <alignment vertical="center" wrapText="1"/>
    </xf>
    <xf numFmtId="9" fontId="18" fillId="8" borderId="1" xfId="2" applyFont="1" applyFill="1" applyBorder="1" applyAlignment="1" applyProtection="1">
      <alignment horizontal="center" vertical="center" wrapText="1"/>
    </xf>
    <xf numFmtId="9" fontId="15" fillId="0" borderId="0" xfId="2" applyFont="1" applyAlignment="1" applyProtection="1">
      <alignment horizontal="center" vertical="center"/>
    </xf>
    <xf numFmtId="166" fontId="15" fillId="0" borderId="0" xfId="1" applyNumberFormat="1" applyFont="1" applyAlignment="1" applyProtection="1">
      <alignment horizontal="center" vertical="center" wrapText="1"/>
    </xf>
    <xf numFmtId="166" fontId="3" fillId="0" borderId="1" xfId="1" applyNumberFormat="1" applyFont="1" applyBorder="1" applyAlignment="1" applyProtection="1">
      <alignment vertical="center"/>
    </xf>
    <xf numFmtId="0" fontId="15" fillId="0" borderId="0" xfId="0" applyFont="1" applyAlignment="1">
      <alignment vertical="center" wrapText="1"/>
    </xf>
    <xf numFmtId="166" fontId="10" fillId="11" borderId="3" xfId="1" applyNumberFormat="1" applyFont="1" applyFill="1" applyBorder="1" applyAlignment="1">
      <alignment vertical="center"/>
    </xf>
    <xf numFmtId="166" fontId="45" fillId="11" borderId="17" xfId="5" applyNumberFormat="1" applyFont="1" applyFill="1" applyBorder="1" applyAlignment="1" applyProtection="1">
      <alignment horizontal="center" vertical="center"/>
    </xf>
    <xf numFmtId="3" fontId="3" fillId="0" borderId="1" xfId="7" applyNumberFormat="1" applyFont="1" applyAlignment="1">
      <alignment vertical="center"/>
    </xf>
    <xf numFmtId="0" fontId="15" fillId="0" borderId="1" xfId="7" applyFont="1" applyAlignment="1">
      <alignment vertical="center"/>
    </xf>
    <xf numFmtId="4" fontId="6" fillId="0" borderId="1" xfId="7" applyNumberFormat="1" applyFont="1" applyAlignment="1">
      <alignment vertical="center"/>
    </xf>
    <xf numFmtId="0" fontId="15" fillId="0" borderId="1" xfId="7" applyFont="1" applyAlignment="1" applyProtection="1">
      <alignment vertical="center"/>
      <protection locked="0"/>
    </xf>
    <xf numFmtId="165" fontId="3" fillId="0" borderId="1" xfId="7" applyNumberFormat="1" applyFont="1" applyAlignment="1">
      <alignment vertical="center"/>
    </xf>
    <xf numFmtId="4" fontId="5" fillId="0" borderId="1" xfId="7" applyNumberFormat="1" applyFont="1" applyAlignment="1">
      <alignment horizontal="left" vertical="center"/>
    </xf>
    <xf numFmtId="4" fontId="21" fillId="0" borderId="1" xfId="7" applyNumberFormat="1" applyFont="1" applyAlignment="1">
      <alignment horizontal="left" vertical="center"/>
    </xf>
    <xf numFmtId="4" fontId="6" fillId="0" borderId="1" xfId="7" applyNumberFormat="1" applyFont="1" applyAlignment="1">
      <alignment horizontal="left" vertical="center"/>
    </xf>
    <xf numFmtId="0" fontId="1" fillId="0" borderId="1" xfId="7"/>
    <xf numFmtId="0" fontId="0" fillId="0" borderId="1" xfId="8" applyFont="1"/>
    <xf numFmtId="0" fontId="15" fillId="0" borderId="1" xfId="8"/>
    <xf numFmtId="4" fontId="58" fillId="0" borderId="1" xfId="7" applyNumberFormat="1" applyFont="1" applyAlignment="1">
      <alignment vertical="center"/>
    </xf>
    <xf numFmtId="4" fontId="24" fillId="0" borderId="1" xfId="8" applyNumberFormat="1" applyFont="1" applyAlignment="1">
      <alignment vertical="center"/>
    </xf>
    <xf numFmtId="4" fontId="59" fillId="5" borderId="17" xfId="8" applyNumberFormat="1" applyFont="1" applyFill="1" applyBorder="1" applyAlignment="1" applyProtection="1">
      <alignment wrapText="1"/>
      <protection locked="0"/>
    </xf>
    <xf numFmtId="0" fontId="60" fillId="5" borderId="17" xfId="7" applyFont="1" applyFill="1" applyBorder="1" applyAlignment="1">
      <alignment wrapText="1"/>
    </xf>
    <xf numFmtId="4" fontId="14" fillId="0" borderId="1" xfId="7" applyNumberFormat="1" applyFont="1" applyAlignment="1">
      <alignment vertical="center"/>
    </xf>
    <xf numFmtId="4" fontId="23" fillId="0" borderId="1" xfId="8" applyNumberFormat="1" applyFont="1" applyAlignment="1">
      <alignment vertical="center"/>
    </xf>
    <xf numFmtId="4" fontId="14" fillId="27" borderId="17" xfId="8" applyNumberFormat="1" applyFont="1" applyFill="1" applyBorder="1" applyAlignment="1">
      <alignment horizontal="center" vertical="center" wrapText="1"/>
    </xf>
    <xf numFmtId="4" fontId="14" fillId="28" borderId="17" xfId="8" applyNumberFormat="1" applyFont="1" applyFill="1" applyBorder="1" applyAlignment="1">
      <alignment horizontal="center" vertical="center" wrapText="1"/>
    </xf>
    <xf numFmtId="0" fontId="60" fillId="0" borderId="1" xfId="7" applyFont="1"/>
    <xf numFmtId="4" fontId="59" fillId="27" borderId="17" xfId="8" applyNumberFormat="1" applyFont="1" applyFill="1" applyBorder="1" applyAlignment="1">
      <alignment horizontal="center" vertical="center" wrapText="1"/>
    </xf>
    <xf numFmtId="4" fontId="59" fillId="27" borderId="17" xfId="8" applyNumberFormat="1" applyFont="1" applyFill="1" applyBorder="1" applyAlignment="1">
      <alignment horizontal="center" vertical="center"/>
    </xf>
    <xf numFmtId="4" fontId="59" fillId="28" borderId="17" xfId="8" applyNumberFormat="1" applyFont="1" applyFill="1" applyBorder="1" applyAlignment="1">
      <alignment horizontal="center" vertical="center" wrapText="1"/>
    </xf>
    <xf numFmtId="4" fontId="59" fillId="28" borderId="17" xfId="8" applyNumberFormat="1" applyFont="1" applyFill="1" applyBorder="1" applyAlignment="1">
      <alignment horizontal="center" vertical="center"/>
    </xf>
    <xf numFmtId="166" fontId="59" fillId="27" borderId="17" xfId="5" applyNumberFormat="1" applyFont="1" applyFill="1" applyBorder="1" applyProtection="1">
      <protection locked="0"/>
    </xf>
    <xf numFmtId="166" fontId="59" fillId="28" borderId="17" xfId="5" applyNumberFormat="1" applyFont="1" applyFill="1" applyBorder="1" applyProtection="1">
      <protection locked="0"/>
    </xf>
    <xf numFmtId="0" fontId="63" fillId="11" borderId="17" xfId="8" applyFont="1" applyFill="1" applyBorder="1" applyAlignment="1">
      <alignment horizontal="center" vertical="center"/>
    </xf>
    <xf numFmtId="0" fontId="56" fillId="11" borderId="17" xfId="7" applyFont="1" applyFill="1" applyBorder="1" applyAlignment="1">
      <alignment horizontal="center" vertical="center"/>
    </xf>
    <xf numFmtId="164" fontId="59" fillId="27" borderId="17" xfId="1" applyFont="1" applyFill="1" applyBorder="1" applyProtection="1">
      <protection locked="0"/>
    </xf>
    <xf numFmtId="164" fontId="59" fillId="28" borderId="17" xfId="1" applyFont="1" applyFill="1" applyBorder="1" applyProtection="1">
      <protection locked="0"/>
    </xf>
    <xf numFmtId="164" fontId="45" fillId="11" borderId="17" xfId="1" applyFont="1" applyFill="1" applyBorder="1" applyAlignment="1" applyProtection="1">
      <alignment horizontal="center" vertical="center"/>
    </xf>
    <xf numFmtId="0" fontId="25" fillId="11" borderId="1" xfId="8" applyFont="1" applyFill="1" applyAlignment="1">
      <alignment horizontal="center" vertical="center"/>
    </xf>
    <xf numFmtId="0" fontId="64" fillId="0" borderId="1" xfId="7" applyFont="1"/>
    <xf numFmtId="0" fontId="19" fillId="0" borderId="1" xfId="8" applyFont="1" applyAlignment="1">
      <alignment vertical="center"/>
    </xf>
    <xf numFmtId="4" fontId="12" fillId="5" borderId="17" xfId="8" applyNumberFormat="1" applyFont="1" applyFill="1" applyBorder="1" applyAlignment="1" applyProtection="1">
      <alignment vertical="center" wrapText="1"/>
      <protection locked="0"/>
    </xf>
    <xf numFmtId="0" fontId="65" fillId="5" borderId="17" xfId="7" applyFont="1" applyFill="1" applyBorder="1" applyAlignment="1">
      <alignment vertical="center" wrapText="1"/>
    </xf>
    <xf numFmtId="169" fontId="14" fillId="5" borderId="17" xfId="8" applyNumberFormat="1" applyFont="1" applyFill="1" applyBorder="1" applyAlignment="1" applyProtection="1">
      <alignment vertical="center"/>
      <protection locked="0"/>
    </xf>
    <xf numFmtId="0" fontId="62" fillId="5" borderId="17" xfId="7" applyFont="1" applyFill="1" applyBorder="1" applyAlignment="1">
      <alignment vertical="center"/>
    </xf>
    <xf numFmtId="0" fontId="66" fillId="11" borderId="17" xfId="7" applyFont="1" applyFill="1" applyBorder="1" applyAlignment="1">
      <alignment horizontal="center" vertical="center"/>
    </xf>
    <xf numFmtId="166" fontId="23" fillId="35" borderId="39" xfId="6" applyNumberFormat="1" applyFont="1" applyAlignment="1" applyProtection="1">
      <alignment vertical="center"/>
    </xf>
    <xf numFmtId="4" fontId="14" fillId="27" borderId="17" xfId="8" applyNumberFormat="1" applyFont="1" applyFill="1" applyBorder="1" applyAlignment="1">
      <alignment horizontal="center" vertical="center"/>
    </xf>
    <xf numFmtId="4" fontId="14" fillId="28" borderId="17" xfId="8" applyNumberFormat="1" applyFont="1" applyFill="1" applyBorder="1" applyAlignment="1">
      <alignment horizontal="center" vertical="center"/>
    </xf>
    <xf numFmtId="4" fontId="6" fillId="0" borderId="1" xfId="0" applyNumberFormat="1" applyFont="1" applyBorder="1" applyAlignment="1" applyProtection="1">
      <alignment horizontal="left" vertical="center"/>
      <protection locked="0"/>
    </xf>
    <xf numFmtId="4" fontId="4" fillId="0" borderId="21" xfId="0" applyNumberFormat="1" applyFont="1" applyBorder="1" applyAlignment="1">
      <alignment horizontal="left" vertical="center"/>
    </xf>
    <xf numFmtId="4" fontId="4" fillId="0" borderId="29" xfId="0" applyNumberFormat="1" applyFont="1" applyBorder="1" applyAlignment="1">
      <alignment horizontal="left" vertical="center"/>
    </xf>
    <xf numFmtId="4" fontId="6" fillId="0" borderId="29" xfId="0" applyNumberFormat="1" applyFont="1" applyBorder="1" applyAlignment="1" applyProtection="1">
      <alignment horizontal="left" vertical="center"/>
      <protection locked="0"/>
    </xf>
    <xf numFmtId="4" fontId="6" fillId="0" borderId="26" xfId="0" applyNumberFormat="1" applyFont="1" applyBorder="1" applyAlignment="1" applyProtection="1">
      <alignment horizontal="left" vertical="center"/>
      <protection locked="0"/>
    </xf>
    <xf numFmtId="0" fontId="62" fillId="5" borderId="17" xfId="0" applyFont="1" applyFill="1" applyBorder="1" applyAlignment="1">
      <alignment wrapText="1"/>
    </xf>
    <xf numFmtId="165" fontId="45" fillId="29" borderId="3" xfId="0" applyNumberFormat="1" applyFont="1" applyFill="1" applyBorder="1" applyAlignment="1">
      <alignment vertical="center"/>
    </xf>
    <xf numFmtId="166" fontId="3" fillId="0" borderId="3" xfId="1" applyNumberFormat="1" applyFont="1" applyFill="1" applyBorder="1" applyAlignment="1" applyProtection="1">
      <alignment vertical="center"/>
    </xf>
    <xf numFmtId="49" fontId="3" fillId="0" borderId="3" xfId="1" applyNumberFormat="1" applyFont="1" applyBorder="1" applyAlignment="1" applyProtection="1">
      <alignment vertical="center"/>
      <protection locked="0"/>
    </xf>
    <xf numFmtId="49" fontId="14" fillId="14" borderId="13" xfId="1" applyNumberFormat="1" applyFont="1" applyFill="1" applyBorder="1" applyAlignment="1" applyProtection="1">
      <alignment horizontal="center" vertical="center" wrapText="1"/>
    </xf>
    <xf numFmtId="49" fontId="21" fillId="0" borderId="2" xfId="0" applyNumberFormat="1" applyFont="1" applyBorder="1" applyAlignment="1">
      <alignment vertical="center"/>
    </xf>
    <xf numFmtId="49" fontId="15" fillId="0" borderId="0" xfId="1" applyNumberFormat="1" applyFont="1" applyAlignment="1" applyProtection="1">
      <alignment horizontal="center" vertical="center" wrapText="1"/>
    </xf>
    <xf numFmtId="0" fontId="62" fillId="5" borderId="17" xfId="0" applyFont="1" applyFill="1" applyBorder="1"/>
    <xf numFmtId="0" fontId="70" fillId="5" borderId="26" xfId="0" applyFont="1" applyFill="1" applyBorder="1" applyAlignment="1">
      <alignment wrapText="1"/>
    </xf>
    <xf numFmtId="0" fontId="62" fillId="5" borderId="38" xfId="0" applyFont="1" applyFill="1" applyBorder="1"/>
    <xf numFmtId="0" fontId="70" fillId="5" borderId="41" xfId="0" applyFont="1" applyFill="1" applyBorder="1" applyAlignment="1">
      <alignment wrapText="1"/>
    </xf>
    <xf numFmtId="164" fontId="58" fillId="28" borderId="17" xfId="1" applyFont="1" applyFill="1" applyBorder="1" applyProtection="1">
      <protection locked="0"/>
    </xf>
    <xf numFmtId="166" fontId="17" fillId="36" borderId="42" xfId="1" applyNumberFormat="1" applyFont="1" applyFill="1" applyBorder="1" applyAlignment="1" applyProtection="1">
      <alignment vertical="center"/>
    </xf>
    <xf numFmtId="9" fontId="17" fillId="36" borderId="42" xfId="2" applyFont="1" applyFill="1" applyBorder="1" applyAlignment="1" applyProtection="1">
      <alignment horizontal="center" vertical="center" wrapText="1"/>
    </xf>
    <xf numFmtId="166" fontId="21" fillId="10" borderId="42" xfId="1" applyNumberFormat="1" applyFont="1" applyFill="1" applyBorder="1" applyAlignment="1" applyProtection="1">
      <alignment horizontal="center" vertical="center" wrapText="1"/>
    </xf>
    <xf numFmtId="9" fontId="31" fillId="38" borderId="42" xfId="2" applyFont="1" applyFill="1" applyBorder="1" applyAlignment="1" applyProtection="1">
      <alignment horizontal="center" vertical="center" wrapText="1"/>
    </xf>
    <xf numFmtId="166" fontId="3" fillId="43" borderId="3" xfId="1" applyNumberFormat="1" applyFont="1" applyFill="1" applyBorder="1" applyAlignment="1" applyProtection="1">
      <alignment horizontal="left" vertical="center"/>
      <protection locked="0"/>
    </xf>
    <xf numFmtId="166" fontId="3" fillId="43" borderId="3" xfId="1" applyNumberFormat="1" applyFont="1" applyFill="1" applyBorder="1" applyAlignment="1" applyProtection="1">
      <alignment vertical="center"/>
      <protection locked="0"/>
    </xf>
    <xf numFmtId="166" fontId="17" fillId="44" borderId="1" xfId="1" applyNumberFormat="1" applyFont="1" applyFill="1" applyBorder="1" applyAlignment="1" applyProtection="1">
      <alignment vertical="center" wrapText="1"/>
    </xf>
    <xf numFmtId="166" fontId="0" fillId="43" borderId="15" xfId="1" applyNumberFormat="1" applyFont="1" applyFill="1" applyBorder="1" applyAlignment="1" applyProtection="1">
      <alignment horizontal="left" vertical="center"/>
      <protection locked="0"/>
    </xf>
    <xf numFmtId="166" fontId="13" fillId="46" borderId="1" xfId="1" applyNumberFormat="1" applyFont="1" applyFill="1" applyBorder="1" applyAlignment="1" applyProtection="1">
      <alignment horizontal="left" vertical="center"/>
    </xf>
    <xf numFmtId="166" fontId="21" fillId="46" borderId="1" xfId="1" applyNumberFormat="1" applyFont="1" applyFill="1" applyBorder="1" applyAlignment="1" applyProtection="1">
      <alignment vertical="center"/>
    </xf>
    <xf numFmtId="166" fontId="0" fillId="43" borderId="33" xfId="1" applyNumberFormat="1" applyFont="1" applyFill="1" applyBorder="1" applyAlignment="1" applyProtection="1">
      <alignment horizontal="left" vertical="center"/>
      <protection locked="0"/>
    </xf>
    <xf numFmtId="166" fontId="19" fillId="46" borderId="0" xfId="1" applyNumberFormat="1" applyFont="1" applyFill="1" applyAlignment="1" applyProtection="1">
      <alignment vertical="center"/>
    </xf>
    <xf numFmtId="166" fontId="26" fillId="46" borderId="1" xfId="1" applyNumberFormat="1" applyFont="1" applyFill="1" applyBorder="1" applyAlignment="1" applyProtection="1">
      <alignment horizontal="right" vertical="center"/>
    </xf>
    <xf numFmtId="166" fontId="24" fillId="46" borderId="0" xfId="1" applyNumberFormat="1" applyFont="1" applyFill="1" applyAlignment="1" applyProtection="1">
      <alignment vertical="center"/>
    </xf>
    <xf numFmtId="166" fontId="23" fillId="46" borderId="1" xfId="1" applyNumberFormat="1" applyFont="1" applyFill="1" applyBorder="1" applyAlignment="1" applyProtection="1">
      <alignment vertical="center" wrapText="1"/>
    </xf>
    <xf numFmtId="9" fontId="17" fillId="46" borderId="21" xfId="2" applyFont="1" applyFill="1" applyBorder="1" applyAlignment="1" applyProtection="1">
      <alignment vertical="center" wrapText="1"/>
    </xf>
    <xf numFmtId="166" fontId="23" fillId="42" borderId="39" xfId="6" applyNumberFormat="1" applyFont="1" applyFill="1" applyAlignment="1" applyProtection="1">
      <alignment vertical="center"/>
    </xf>
    <xf numFmtId="165" fontId="3" fillId="2" borderId="1" xfId="0" applyNumberFormat="1" applyFont="1" applyFill="1" applyBorder="1" applyAlignment="1">
      <alignment horizontal="left" vertical="center"/>
    </xf>
    <xf numFmtId="165" fontId="3" fillId="2" borderId="1" xfId="0" applyNumberFormat="1" applyFont="1" applyFill="1" applyBorder="1" applyAlignment="1">
      <alignment vertical="center" wrapText="1"/>
    </xf>
    <xf numFmtId="165" fontId="3" fillId="2" borderId="1" xfId="0" applyNumberFormat="1" applyFont="1" applyFill="1" applyBorder="1" applyAlignment="1">
      <alignment horizontal="center" vertical="center"/>
    </xf>
    <xf numFmtId="165" fontId="3" fillId="2" borderId="1" xfId="0" applyNumberFormat="1" applyFont="1" applyFill="1" applyBorder="1" applyAlignment="1">
      <alignment vertical="center"/>
    </xf>
    <xf numFmtId="166" fontId="0" fillId="43" borderId="1" xfId="1" applyNumberFormat="1" applyFont="1" applyFill="1" applyBorder="1" applyAlignment="1" applyProtection="1">
      <alignment horizontal="left" vertical="center"/>
      <protection locked="0"/>
    </xf>
    <xf numFmtId="4" fontId="21" fillId="0" borderId="1" xfId="0" applyNumberFormat="1" applyFont="1" applyBorder="1" applyAlignment="1">
      <alignment vertical="center" wrapText="1"/>
    </xf>
    <xf numFmtId="166" fontId="23" fillId="46" borderId="1" xfId="1" applyNumberFormat="1" applyFont="1" applyFill="1" applyBorder="1" applyAlignment="1" applyProtection="1">
      <alignment horizontal="left" vertical="center"/>
    </xf>
    <xf numFmtId="166" fontId="71" fillId="46" borderId="21" xfId="1" applyNumberFormat="1" applyFont="1" applyFill="1" applyBorder="1" applyAlignment="1" applyProtection="1">
      <alignment vertical="center"/>
    </xf>
    <xf numFmtId="166" fontId="3" fillId="0" borderId="15" xfId="5" applyNumberFormat="1" applyFont="1" applyBorder="1" applyAlignment="1" applyProtection="1">
      <alignment vertical="center"/>
    </xf>
    <xf numFmtId="166" fontId="3" fillId="0" borderId="4" xfId="5" applyNumberFormat="1" applyFont="1" applyBorder="1" applyAlignment="1" applyProtection="1">
      <alignment vertical="center"/>
    </xf>
    <xf numFmtId="166" fontId="0" fillId="20" borderId="15" xfId="5" applyNumberFormat="1" applyFont="1" applyFill="1" applyBorder="1" applyAlignment="1" applyProtection="1">
      <alignment horizontal="left" vertical="center"/>
      <protection locked="0"/>
    </xf>
    <xf numFmtId="166" fontId="0" fillId="20" borderId="33" xfId="5" applyNumberFormat="1" applyFont="1" applyFill="1" applyBorder="1" applyAlignment="1" applyProtection="1">
      <alignment vertical="center"/>
      <protection locked="0"/>
    </xf>
    <xf numFmtId="166" fontId="5" fillId="20" borderId="33" xfId="5" applyNumberFormat="1" applyFont="1" applyFill="1" applyBorder="1" applyAlignment="1" applyProtection="1">
      <alignment vertical="center"/>
      <protection locked="0"/>
    </xf>
    <xf numFmtId="0" fontId="15" fillId="2" borderId="3" xfId="0" applyFont="1" applyFill="1" applyBorder="1"/>
    <xf numFmtId="0" fontId="15" fillId="2" borderId="34" xfId="0" applyFont="1" applyFill="1" applyBorder="1"/>
    <xf numFmtId="0" fontId="15" fillId="2" borderId="15" xfId="0" applyFont="1" applyFill="1" applyBorder="1"/>
    <xf numFmtId="3" fontId="15" fillId="2" borderId="33" xfId="0" applyNumberFormat="1" applyFont="1" applyFill="1" applyBorder="1"/>
    <xf numFmtId="166" fontId="27" fillId="0" borderId="1" xfId="1" applyNumberFormat="1" applyFont="1" applyBorder="1" applyAlignment="1" applyProtection="1">
      <alignment vertical="center"/>
    </xf>
    <xf numFmtId="166" fontId="15" fillId="43" borderId="1" xfId="1" applyNumberFormat="1" applyFont="1" applyFill="1" applyBorder="1" applyAlignment="1" applyProtection="1">
      <alignment horizontal="left" vertical="center"/>
      <protection locked="0"/>
    </xf>
    <xf numFmtId="0" fontId="15" fillId="0" borderId="33" xfId="0" applyFont="1" applyBorder="1"/>
    <xf numFmtId="3" fontId="15" fillId="0" borderId="33" xfId="0" applyNumberFormat="1" applyFont="1" applyBorder="1"/>
    <xf numFmtId="166" fontId="15" fillId="20" borderId="15" xfId="5" applyNumberFormat="1" applyFont="1" applyFill="1" applyBorder="1" applyAlignment="1" applyProtection="1">
      <alignment horizontal="left" vertical="center"/>
      <protection locked="0"/>
    </xf>
    <xf numFmtId="166" fontId="15" fillId="20" borderId="33" xfId="5" applyNumberFormat="1" applyFont="1" applyFill="1" applyBorder="1" applyAlignment="1" applyProtection="1">
      <alignment horizontal="left" vertical="center"/>
      <protection locked="0"/>
    </xf>
    <xf numFmtId="166" fontId="15" fillId="20" borderId="3" xfId="5" applyNumberFormat="1" applyFont="1" applyFill="1" applyBorder="1" applyAlignment="1" applyProtection="1">
      <alignment horizontal="left" vertical="center"/>
      <protection locked="0"/>
    </xf>
    <xf numFmtId="166" fontId="15" fillId="20" borderId="34" xfId="5" applyNumberFormat="1" applyFont="1" applyFill="1" applyBorder="1" applyAlignment="1" applyProtection="1">
      <alignment horizontal="left" vertical="center"/>
      <protection locked="0"/>
    </xf>
    <xf numFmtId="3" fontId="15" fillId="2" borderId="15" xfId="0" applyNumberFormat="1" applyFont="1" applyFill="1" applyBorder="1"/>
    <xf numFmtId="166" fontId="3" fillId="0" borderId="3" xfId="5" applyNumberFormat="1" applyFont="1" applyBorder="1" applyAlignment="1" applyProtection="1">
      <alignment vertical="center"/>
    </xf>
    <xf numFmtId="166" fontId="3" fillId="20" borderId="3" xfId="5" applyNumberFormat="1" applyFont="1" applyFill="1" applyBorder="1" applyAlignment="1" applyProtection="1">
      <alignment horizontal="left" vertical="center"/>
      <protection locked="0"/>
    </xf>
    <xf numFmtId="3" fontId="15" fillId="0" borderId="34" xfId="0" applyNumberFormat="1" applyFont="1" applyBorder="1"/>
    <xf numFmtId="166" fontId="0" fillId="20" borderId="3" xfId="5" applyNumberFormat="1" applyFont="1" applyFill="1" applyBorder="1" applyAlignment="1" applyProtection="1">
      <alignment horizontal="left" vertical="center"/>
      <protection locked="0"/>
    </xf>
    <xf numFmtId="166" fontId="0" fillId="20" borderId="34" xfId="5" applyNumberFormat="1" applyFont="1" applyFill="1" applyBorder="1" applyAlignment="1" applyProtection="1">
      <alignment horizontal="left" vertical="center"/>
      <protection locked="0"/>
    </xf>
    <xf numFmtId="166" fontId="0" fillId="20" borderId="33" xfId="5" applyNumberFormat="1" applyFont="1" applyFill="1" applyBorder="1" applyAlignment="1" applyProtection="1">
      <alignment horizontal="left" vertical="center"/>
      <protection locked="0"/>
    </xf>
    <xf numFmtId="0" fontId="15" fillId="2" borderId="15" xfId="0" applyFont="1" applyFill="1" applyBorder="1" applyAlignment="1">
      <alignment horizontal="center" vertical="center"/>
    </xf>
    <xf numFmtId="3" fontId="15" fillId="2" borderId="33" xfId="0" applyNumberFormat="1" applyFont="1" applyFill="1" applyBorder="1" applyAlignment="1">
      <alignment horizontal="center" vertical="center"/>
    </xf>
    <xf numFmtId="0" fontId="15" fillId="0" borderId="33" xfId="0" applyFont="1" applyBorder="1" applyAlignment="1">
      <alignment horizontal="center" vertical="center"/>
    </xf>
    <xf numFmtId="0" fontId="15" fillId="2" borderId="33" xfId="0" applyFont="1" applyFill="1" applyBorder="1" applyAlignment="1">
      <alignment horizontal="center" vertical="center"/>
    </xf>
    <xf numFmtId="165" fontId="3" fillId="2" borderId="15" xfId="0" applyNumberFormat="1" applyFont="1" applyFill="1" applyBorder="1" applyAlignment="1">
      <alignment horizontal="center" vertical="center" wrapText="1"/>
    </xf>
    <xf numFmtId="166" fontId="3" fillId="0" borderId="3" xfId="5" applyNumberFormat="1" applyFont="1" applyBorder="1" applyAlignment="1" applyProtection="1">
      <alignment horizontal="center" vertical="center"/>
    </xf>
    <xf numFmtId="166" fontId="3" fillId="0" borderId="4" xfId="5" applyNumberFormat="1" applyFont="1" applyBorder="1" applyAlignment="1" applyProtection="1">
      <alignment horizontal="center" vertical="center"/>
    </xf>
    <xf numFmtId="166" fontId="3" fillId="20" borderId="3" xfId="5" applyNumberFormat="1" applyFont="1" applyFill="1" applyBorder="1" applyAlignment="1" applyProtection="1">
      <alignment horizontal="center" vertical="center"/>
      <protection locked="0"/>
    </xf>
    <xf numFmtId="3" fontId="15" fillId="2" borderId="15" xfId="0" applyNumberFormat="1" applyFont="1" applyFill="1" applyBorder="1" applyAlignment="1">
      <alignment horizontal="center" vertical="center"/>
    </xf>
    <xf numFmtId="3" fontId="15" fillId="2" borderId="34" xfId="0" applyNumberFormat="1" applyFont="1" applyFill="1" applyBorder="1"/>
    <xf numFmtId="166" fontId="0" fillId="20" borderId="1" xfId="5" applyNumberFormat="1" applyFont="1" applyFill="1" applyAlignment="1" applyProtection="1">
      <alignment horizontal="left" vertical="center"/>
      <protection locked="0"/>
    </xf>
    <xf numFmtId="166" fontId="3" fillId="0" borderId="12" xfId="5" applyNumberFormat="1" applyFont="1" applyBorder="1" applyAlignment="1" applyProtection="1">
      <alignment vertical="center"/>
    </xf>
    <xf numFmtId="0" fontId="15" fillId="47" borderId="15" xfId="0" applyFont="1" applyFill="1" applyBorder="1"/>
    <xf numFmtId="0" fontId="15" fillId="47" borderId="33" xfId="0" applyFont="1" applyFill="1" applyBorder="1"/>
    <xf numFmtId="1" fontId="3" fillId="0" borderId="12" xfId="5" applyNumberFormat="1" applyFont="1" applyBorder="1" applyAlignment="1" applyProtection="1">
      <alignment vertical="center"/>
    </xf>
    <xf numFmtId="3" fontId="15" fillId="47" borderId="33" xfId="0" applyNumberFormat="1" applyFont="1" applyFill="1" applyBorder="1"/>
    <xf numFmtId="1" fontId="15" fillId="47" borderId="33" xfId="0" applyNumberFormat="1" applyFont="1" applyFill="1" applyBorder="1"/>
    <xf numFmtId="0" fontId="0" fillId="20" borderId="15" xfId="0" applyFill="1" applyBorder="1"/>
    <xf numFmtId="0" fontId="0" fillId="20" borderId="33" xfId="0" applyFill="1" applyBorder="1"/>
    <xf numFmtId="165" fontId="15" fillId="2" borderId="3" xfId="0" applyNumberFormat="1" applyFont="1" applyFill="1" applyBorder="1" applyAlignment="1">
      <alignment vertical="center" wrapText="1"/>
    </xf>
    <xf numFmtId="0" fontId="5" fillId="20" borderId="33" xfId="0" applyFont="1" applyFill="1" applyBorder="1"/>
    <xf numFmtId="168" fontId="3" fillId="2" borderId="1" xfId="0" applyNumberFormat="1" applyFont="1" applyFill="1" applyBorder="1" applyAlignment="1">
      <alignment horizontal="left" vertical="center"/>
    </xf>
    <xf numFmtId="166" fontId="0" fillId="20" borderId="14" xfId="5" applyNumberFormat="1" applyFont="1" applyFill="1" applyBorder="1" applyAlignment="1" applyProtection="1">
      <alignment horizontal="left" vertical="center"/>
      <protection locked="0"/>
    </xf>
    <xf numFmtId="166" fontId="0" fillId="20" borderId="11" xfId="5" applyNumberFormat="1" applyFont="1" applyFill="1" applyBorder="1" applyAlignment="1" applyProtection="1">
      <alignment horizontal="left" vertical="center"/>
      <protection locked="0"/>
    </xf>
    <xf numFmtId="166" fontId="0" fillId="20" borderId="12" xfId="5" applyNumberFormat="1" applyFont="1" applyFill="1" applyBorder="1" applyAlignment="1" applyProtection="1">
      <alignment horizontal="left" vertical="center"/>
      <protection locked="0"/>
    </xf>
    <xf numFmtId="166" fontId="0" fillId="20" borderId="37" xfId="5" applyNumberFormat="1" applyFont="1" applyFill="1" applyBorder="1" applyAlignment="1" applyProtection="1">
      <alignment horizontal="left" vertical="center"/>
      <protection locked="0"/>
    </xf>
    <xf numFmtId="0" fontId="70" fillId="5" borderId="17" xfId="0" applyFont="1" applyFill="1" applyBorder="1" applyAlignment="1">
      <alignment wrapText="1"/>
    </xf>
    <xf numFmtId="0" fontId="70" fillId="5" borderId="38" xfId="0" applyFont="1" applyFill="1" applyBorder="1" applyAlignment="1">
      <alignment wrapText="1"/>
    </xf>
    <xf numFmtId="166" fontId="15" fillId="0" borderId="0" xfId="2" applyNumberFormat="1" applyFont="1" applyAlignment="1" applyProtection="1">
      <alignment horizontal="center" vertical="center"/>
    </xf>
    <xf numFmtId="4" fontId="72" fillId="5" borderId="17" xfId="8" applyNumberFormat="1" applyFont="1" applyFill="1" applyBorder="1" applyAlignment="1" applyProtection="1">
      <alignment vertical="center" wrapText="1"/>
      <protection locked="0"/>
    </xf>
    <xf numFmtId="164" fontId="58" fillId="27" borderId="17" xfId="1" applyFont="1" applyFill="1" applyBorder="1" applyProtection="1">
      <protection locked="0"/>
    </xf>
    <xf numFmtId="43" fontId="15" fillId="0" borderId="1" xfId="8" applyNumberFormat="1"/>
    <xf numFmtId="4" fontId="58" fillId="34" borderId="17" xfId="0" applyNumberFormat="1" applyFont="1" applyFill="1" applyBorder="1"/>
    <xf numFmtId="4" fontId="58" fillId="34" borderId="38" xfId="0" applyNumberFormat="1" applyFont="1" applyFill="1" applyBorder="1"/>
    <xf numFmtId="164" fontId="73" fillId="34" borderId="17" xfId="1" applyFont="1" applyFill="1" applyBorder="1"/>
    <xf numFmtId="43" fontId="0" fillId="0" borderId="1" xfId="8" applyNumberFormat="1" applyFont="1"/>
    <xf numFmtId="9" fontId="6" fillId="2" borderId="3" xfId="2" applyFont="1" applyFill="1" applyBorder="1" applyAlignment="1" applyProtection="1">
      <alignment horizontal="center" vertical="center"/>
    </xf>
    <xf numFmtId="0" fontId="2" fillId="0" borderId="1" xfId="8" applyFont="1" applyAlignment="1">
      <alignment vertical="center"/>
    </xf>
    <xf numFmtId="3" fontId="3" fillId="0" borderId="1" xfId="8" applyNumberFormat="1" applyFont="1" applyAlignment="1">
      <alignment vertical="center"/>
    </xf>
    <xf numFmtId="3" fontId="3" fillId="0" borderId="1" xfId="8" applyNumberFormat="1" applyFont="1" applyAlignment="1" applyProtection="1">
      <alignment vertical="center"/>
      <protection locked="0"/>
    </xf>
    <xf numFmtId="0" fontId="15" fillId="0" borderId="1" xfId="8" applyAlignment="1" applyProtection="1">
      <alignment vertical="center"/>
      <protection locked="0"/>
    </xf>
    <xf numFmtId="4" fontId="6" fillId="0" borderId="1" xfId="8" applyNumberFormat="1" applyFont="1" applyAlignment="1" applyProtection="1">
      <alignment vertical="center"/>
      <protection locked="0"/>
    </xf>
    <xf numFmtId="0" fontId="3" fillId="0" borderId="1" xfId="8" applyFont="1" applyAlignment="1" applyProtection="1">
      <alignment vertical="center"/>
      <protection locked="0"/>
    </xf>
    <xf numFmtId="4" fontId="4" fillId="0" borderId="1" xfId="8" applyNumberFormat="1" applyFont="1" applyAlignment="1" applyProtection="1">
      <alignment vertical="center"/>
      <protection locked="0"/>
    </xf>
    <xf numFmtId="4" fontId="3" fillId="0" borderId="1" xfId="8" applyNumberFormat="1" applyFont="1" applyAlignment="1" applyProtection="1">
      <alignment vertical="center"/>
      <protection locked="0"/>
    </xf>
    <xf numFmtId="165" fontId="3" fillId="0" borderId="1" xfId="8" applyNumberFormat="1" applyFont="1" applyAlignment="1" applyProtection="1">
      <alignment vertical="center"/>
      <protection locked="0"/>
    </xf>
    <xf numFmtId="0" fontId="20" fillId="0" borderId="21" xfId="10" applyBorder="1" applyAlignment="1" applyProtection="1">
      <alignment vertical="center"/>
    </xf>
    <xf numFmtId="0" fontId="20" fillId="0" borderId="29" xfId="10" applyBorder="1" applyAlignment="1" applyProtection="1">
      <alignment vertical="center"/>
    </xf>
    <xf numFmtId="0" fontId="20" fillId="0" borderId="26" xfId="10" applyBorder="1" applyAlignment="1" applyProtection="1">
      <alignment vertical="center"/>
    </xf>
    <xf numFmtId="165" fontId="20" fillId="0" borderId="17" xfId="10" applyNumberFormat="1" applyBorder="1" applyAlignment="1" applyProtection="1">
      <alignment horizontal="left" vertical="top" wrapText="1"/>
      <protection locked="0"/>
    </xf>
    <xf numFmtId="165" fontId="3" fillId="0" borderId="17" xfId="8" applyNumberFormat="1" applyFont="1" applyBorder="1" applyAlignment="1" applyProtection="1">
      <alignment horizontal="left" vertical="top" wrapText="1"/>
      <protection locked="0"/>
    </xf>
    <xf numFmtId="4" fontId="6" fillId="0" borderId="17" xfId="8" applyNumberFormat="1" applyFont="1" applyBorder="1" applyAlignment="1" applyProtection="1">
      <alignment horizontal="left" vertical="top" wrapText="1"/>
      <protection locked="0"/>
    </xf>
    <xf numFmtId="4" fontId="6" fillId="0" borderId="17" xfId="8" applyNumberFormat="1" applyFont="1" applyBorder="1" applyAlignment="1" applyProtection="1">
      <alignment vertical="center"/>
      <protection locked="0"/>
    </xf>
    <xf numFmtId="167" fontId="7" fillId="3" borderId="17" xfId="5" applyNumberFormat="1" applyFont="1" applyFill="1" applyBorder="1" applyAlignment="1" applyProtection="1">
      <alignment horizontal="right" vertical="center"/>
      <protection locked="0"/>
    </xf>
    <xf numFmtId="4" fontId="10" fillId="4" borderId="15" xfId="8" applyNumberFormat="1" applyFont="1" applyFill="1" applyBorder="1" applyAlignment="1">
      <alignment horizontal="center" vertical="center" wrapText="1"/>
    </xf>
    <xf numFmtId="4" fontId="32" fillId="9" borderId="3" xfId="8" applyNumberFormat="1" applyFont="1" applyFill="1" applyBorder="1" applyAlignment="1">
      <alignment horizontal="center" vertical="center" wrapText="1"/>
    </xf>
    <xf numFmtId="0" fontId="36" fillId="0" borderId="1" xfId="8" applyFont="1" applyAlignment="1" applyProtection="1">
      <alignment horizontal="center" vertical="center"/>
      <protection locked="0"/>
    </xf>
    <xf numFmtId="0" fontId="11" fillId="6" borderId="3" xfId="8" applyFont="1" applyFill="1" applyBorder="1" applyAlignment="1">
      <alignment vertical="center"/>
    </xf>
    <xf numFmtId="165" fontId="11" fillId="6" borderId="3" xfId="8" applyNumberFormat="1" applyFont="1" applyFill="1" applyBorder="1" applyAlignment="1">
      <alignment vertical="center"/>
    </xf>
    <xf numFmtId="0" fontId="12" fillId="0" borderId="1" xfId="8" applyFont="1" applyAlignment="1" applyProtection="1">
      <alignment vertical="center"/>
      <protection locked="0"/>
    </xf>
    <xf numFmtId="0" fontId="4" fillId="5" borderId="3" xfId="8" applyFont="1" applyFill="1" applyBorder="1" applyAlignment="1">
      <alignment horizontal="center" vertical="center"/>
    </xf>
    <xf numFmtId="0" fontId="4" fillId="5" borderId="3" xfId="8" applyFont="1" applyFill="1" applyBorder="1" applyAlignment="1">
      <alignment vertical="center"/>
    </xf>
    <xf numFmtId="165" fontId="4" fillId="5" borderId="3" xfId="8" applyNumberFormat="1" applyFont="1" applyFill="1" applyBorder="1" applyAlignment="1">
      <alignment vertical="center"/>
    </xf>
    <xf numFmtId="0" fontId="3" fillId="0" borderId="3" xfId="8" applyFont="1" applyBorder="1" applyAlignment="1">
      <alignment horizontal="center" vertical="center"/>
    </xf>
    <xf numFmtId="0" fontId="3" fillId="0" borderId="3" xfId="8" applyFont="1" applyBorder="1" applyAlignment="1">
      <alignment vertical="center"/>
    </xf>
    <xf numFmtId="165" fontId="3" fillId="0" borderId="3" xfId="8" applyNumberFormat="1" applyFont="1" applyBorder="1" applyAlignment="1">
      <alignment vertical="center"/>
    </xf>
    <xf numFmtId="4" fontId="3" fillId="0" borderId="3" xfId="8" applyNumberFormat="1" applyFont="1" applyBorder="1" applyAlignment="1">
      <alignment vertical="center"/>
    </xf>
    <xf numFmtId="4" fontId="9" fillId="4" borderId="3" xfId="8" applyNumberFormat="1" applyFont="1" applyFill="1" applyBorder="1" applyAlignment="1">
      <alignment vertical="center"/>
    </xf>
    <xf numFmtId="0" fontId="9" fillId="4" borderId="3" xfId="8" applyFont="1" applyFill="1" applyBorder="1" applyAlignment="1">
      <alignment vertical="center"/>
    </xf>
    <xf numFmtId="165" fontId="10" fillId="22" borderId="3" xfId="8" applyNumberFormat="1" applyFont="1" applyFill="1" applyBorder="1" applyAlignment="1">
      <alignment vertical="center"/>
    </xf>
    <xf numFmtId="165" fontId="10" fillId="4" borderId="3" xfId="8" applyNumberFormat="1" applyFont="1" applyFill="1" applyBorder="1" applyAlignment="1">
      <alignment vertical="center"/>
    </xf>
    <xf numFmtId="4" fontId="9" fillId="7" borderId="3" xfId="8" applyNumberFormat="1" applyFont="1" applyFill="1" applyBorder="1" applyAlignment="1">
      <alignment vertical="center"/>
    </xf>
    <xf numFmtId="165" fontId="9" fillId="24" borderId="3" xfId="8" applyNumberFormat="1" applyFont="1" applyFill="1" applyBorder="1" applyAlignment="1">
      <alignment vertical="center"/>
    </xf>
    <xf numFmtId="165" fontId="9" fillId="7" borderId="3" xfId="8" applyNumberFormat="1" applyFont="1" applyFill="1" applyBorder="1" applyAlignment="1">
      <alignment vertical="center"/>
    </xf>
    <xf numFmtId="0" fontId="3" fillId="0" borderId="1" xfId="5" applyNumberFormat="1" applyFont="1" applyAlignment="1" applyProtection="1">
      <alignment horizontal="center" vertical="center"/>
      <protection locked="0"/>
    </xf>
    <xf numFmtId="9" fontId="3" fillId="0" borderId="1" xfId="9" applyFont="1" applyAlignment="1" applyProtection="1">
      <alignment vertical="center"/>
      <protection locked="0"/>
    </xf>
    <xf numFmtId="165" fontId="4" fillId="0" borderId="1" xfId="8" applyNumberFormat="1" applyFont="1" applyAlignment="1" applyProtection="1">
      <alignment vertical="center"/>
      <protection locked="0"/>
    </xf>
    <xf numFmtId="9" fontId="3" fillId="0" borderId="1" xfId="8" applyNumberFormat="1" applyFont="1" applyAlignment="1" applyProtection="1">
      <alignment vertical="center"/>
      <protection locked="0"/>
    </xf>
    <xf numFmtId="165" fontId="9" fillId="24" borderId="34" xfId="0" applyNumberFormat="1" applyFont="1" applyFill="1" applyBorder="1" applyAlignment="1">
      <alignment vertical="center"/>
    </xf>
    <xf numFmtId="165" fontId="10" fillId="11" borderId="34" xfId="0" applyNumberFormat="1" applyFont="1" applyFill="1" applyBorder="1" applyAlignment="1">
      <alignment vertical="center"/>
    </xf>
    <xf numFmtId="165" fontId="10" fillId="29" borderId="34" xfId="0" applyNumberFormat="1" applyFont="1" applyFill="1" applyBorder="1" applyAlignment="1">
      <alignment vertical="center"/>
    </xf>
    <xf numFmtId="165" fontId="9" fillId="32" borderId="34" xfId="0" applyNumberFormat="1" applyFont="1" applyFill="1" applyBorder="1" applyAlignment="1">
      <alignment vertical="center"/>
    </xf>
    <xf numFmtId="165" fontId="3" fillId="0" borderId="12" xfId="0" applyNumberFormat="1" applyFont="1" applyBorder="1" applyAlignment="1">
      <alignment vertical="center"/>
    </xf>
    <xf numFmtId="166" fontId="3" fillId="0" borderId="12" xfId="1" applyNumberFormat="1" applyFont="1" applyFill="1" applyBorder="1" applyAlignment="1" applyProtection="1">
      <alignment vertical="center"/>
    </xf>
    <xf numFmtId="4" fontId="9" fillId="30" borderId="42" xfId="0" applyNumberFormat="1" applyFont="1" applyFill="1" applyBorder="1" applyAlignment="1">
      <alignment vertical="center"/>
    </xf>
    <xf numFmtId="165" fontId="45" fillId="29" borderId="42" xfId="0" applyNumberFormat="1" applyFont="1" applyFill="1" applyBorder="1" applyAlignment="1">
      <alignment vertical="center"/>
    </xf>
    <xf numFmtId="165" fontId="10" fillId="29" borderId="42" xfId="0" applyNumberFormat="1" applyFont="1" applyFill="1" applyBorder="1" applyAlignment="1">
      <alignment vertical="center"/>
    </xf>
    <xf numFmtId="9" fontId="23" fillId="50" borderId="42" xfId="2" applyFont="1" applyFill="1" applyBorder="1" applyAlignment="1">
      <alignment vertical="center"/>
    </xf>
    <xf numFmtId="9" fontId="46" fillId="51" borderId="42" xfId="2" applyFont="1" applyFill="1" applyBorder="1" applyAlignment="1">
      <alignment horizontal="right" vertical="center"/>
    </xf>
    <xf numFmtId="166" fontId="74" fillId="48" borderId="42" xfId="1" applyNumberFormat="1" applyFont="1" applyFill="1" applyBorder="1" applyAlignment="1" applyProtection="1">
      <alignment vertical="center"/>
      <protection locked="0"/>
    </xf>
    <xf numFmtId="9" fontId="74" fillId="52" borderId="42" xfId="2" applyFont="1" applyFill="1" applyBorder="1" applyAlignment="1" applyProtection="1">
      <alignment vertical="center"/>
      <protection locked="0"/>
    </xf>
    <xf numFmtId="9" fontId="68" fillId="53" borderId="42" xfId="2" applyFont="1" applyFill="1" applyBorder="1" applyAlignment="1" applyProtection="1">
      <alignment vertical="center"/>
      <protection locked="0"/>
    </xf>
    <xf numFmtId="165" fontId="46" fillId="55" borderId="42" xfId="0" applyNumberFormat="1" applyFont="1" applyFill="1" applyBorder="1" applyAlignment="1">
      <alignment vertical="center"/>
    </xf>
    <xf numFmtId="165" fontId="17" fillId="55" borderId="42" xfId="0" applyNumberFormat="1" applyFont="1" applyFill="1" applyBorder="1" applyAlignment="1">
      <alignment vertical="center"/>
    </xf>
    <xf numFmtId="9" fontId="15" fillId="0" borderId="0" xfId="2" applyFont="1" applyAlignment="1" applyProtection="1">
      <alignment vertical="center"/>
      <protection locked="0"/>
    </xf>
    <xf numFmtId="0" fontId="16" fillId="33" borderId="17" xfId="0" applyFont="1" applyFill="1" applyBorder="1" applyAlignment="1">
      <alignment vertical="center"/>
    </xf>
    <xf numFmtId="4" fontId="16" fillId="33" borderId="17" xfId="0" applyNumberFormat="1" applyFont="1" applyFill="1" applyBorder="1" applyAlignment="1">
      <alignment vertical="center"/>
    </xf>
    <xf numFmtId="3" fontId="24" fillId="0" borderId="1" xfId="8" applyNumberFormat="1" applyFont="1" applyAlignment="1">
      <alignment vertical="center"/>
    </xf>
    <xf numFmtId="3" fontId="5" fillId="0" borderId="1" xfId="7" applyNumberFormat="1" applyFont="1" applyAlignment="1">
      <alignment vertical="center"/>
    </xf>
    <xf numFmtId="0" fontId="5" fillId="0" borderId="1" xfId="7" applyFont="1" applyAlignment="1" applyProtection="1">
      <alignment vertical="center"/>
      <protection locked="0"/>
    </xf>
    <xf numFmtId="4" fontId="17" fillId="0" borderId="1" xfId="7" applyNumberFormat="1" applyFont="1" applyAlignment="1">
      <alignment horizontal="left" vertical="center"/>
    </xf>
    <xf numFmtId="0" fontId="31" fillId="0" borderId="1" xfId="8" applyFont="1" applyAlignment="1">
      <alignment horizontal="center" vertical="center"/>
    </xf>
    <xf numFmtId="4" fontId="23" fillId="0" borderId="17" xfId="8" applyNumberFormat="1" applyFont="1" applyBorder="1" applyAlignment="1">
      <alignment horizontal="center" vertical="center" wrapText="1"/>
    </xf>
    <xf numFmtId="3" fontId="24" fillId="0" borderId="17" xfId="8" applyNumberFormat="1" applyFont="1" applyBorder="1" applyAlignment="1">
      <alignment horizontal="center" vertical="center"/>
    </xf>
    <xf numFmtId="164" fontId="24" fillId="0" borderId="17" xfId="1" applyFont="1" applyFill="1" applyBorder="1" applyProtection="1">
      <protection locked="0"/>
    </xf>
    <xf numFmtId="164" fontId="46" fillId="0" borderId="17" xfId="1" applyFont="1" applyFill="1" applyBorder="1" applyAlignment="1" applyProtection="1">
      <alignment horizontal="center" vertical="center"/>
    </xf>
    <xf numFmtId="0" fontId="5" fillId="0" borderId="1" xfId="8" applyFont="1"/>
    <xf numFmtId="43" fontId="5" fillId="0" borderId="1" xfId="8" applyNumberFormat="1" applyFont="1"/>
    <xf numFmtId="165" fontId="3" fillId="0" borderId="3" xfId="0" applyNumberFormat="1" applyFont="1" applyBorder="1" applyAlignment="1">
      <alignment vertical="center" wrapText="1"/>
    </xf>
    <xf numFmtId="165" fontId="3" fillId="0" borderId="3" xfId="0" applyNumberFormat="1" applyFont="1" applyBorder="1" applyAlignment="1">
      <alignment horizontal="center" vertical="center"/>
    </xf>
    <xf numFmtId="166" fontId="3" fillId="0" borderId="15" xfId="5" applyNumberFormat="1" applyFont="1" applyFill="1" applyBorder="1" applyAlignment="1" applyProtection="1">
      <alignment vertical="center"/>
    </xf>
    <xf numFmtId="165" fontId="3" fillId="0" borderId="15" xfId="0" applyNumberFormat="1" applyFont="1" applyBorder="1" applyAlignment="1">
      <alignment vertical="center" wrapText="1"/>
    </xf>
    <xf numFmtId="165" fontId="3" fillId="0" borderId="15" xfId="0" applyNumberFormat="1" applyFont="1" applyBorder="1" applyAlignment="1">
      <alignment horizontal="center" vertical="center"/>
    </xf>
    <xf numFmtId="165" fontId="3" fillId="0" borderId="15" xfId="0" applyNumberFormat="1" applyFont="1" applyBorder="1" applyAlignment="1">
      <alignment vertical="center"/>
    </xf>
    <xf numFmtId="3" fontId="15" fillId="0" borderId="3" xfId="0" applyNumberFormat="1" applyFont="1" applyBorder="1"/>
    <xf numFmtId="165" fontId="3" fillId="0" borderId="1" xfId="0" applyNumberFormat="1" applyFont="1" applyBorder="1" applyAlignment="1">
      <alignment vertical="center" wrapText="1"/>
    </xf>
    <xf numFmtId="166" fontId="17" fillId="59" borderId="42" xfId="1" applyNumberFormat="1" applyFont="1" applyFill="1" applyBorder="1" applyAlignment="1" applyProtection="1">
      <alignment horizontal="center" vertical="center" wrapText="1"/>
      <protection locked="0"/>
    </xf>
    <xf numFmtId="166" fontId="17" fillId="59" borderId="42" xfId="1" applyNumberFormat="1" applyFont="1" applyFill="1" applyBorder="1" applyAlignment="1" applyProtection="1">
      <alignment horizontal="center" vertical="center" wrapText="1"/>
    </xf>
    <xf numFmtId="166" fontId="17" fillId="10" borderId="42" xfId="1" applyNumberFormat="1" applyFont="1" applyFill="1" applyBorder="1" applyAlignment="1" applyProtection="1">
      <alignment horizontal="center" vertical="center" wrapText="1"/>
    </xf>
    <xf numFmtId="166" fontId="21" fillId="57" borderId="42" xfId="1" applyNumberFormat="1" applyFont="1" applyFill="1" applyBorder="1" applyAlignment="1" applyProtection="1">
      <alignment horizontal="center" vertical="center" wrapText="1"/>
      <protection locked="0"/>
    </xf>
    <xf numFmtId="166" fontId="21" fillId="57" borderId="42" xfId="1" applyNumberFormat="1" applyFont="1" applyFill="1" applyBorder="1" applyAlignment="1" applyProtection="1">
      <alignment horizontal="center" vertical="center" wrapText="1"/>
    </xf>
    <xf numFmtId="0" fontId="75" fillId="0" borderId="1" xfId="0" applyFont="1" applyBorder="1"/>
    <xf numFmtId="0" fontId="76" fillId="0" borderId="1" xfId="0" applyFont="1" applyBorder="1"/>
    <xf numFmtId="0" fontId="78" fillId="0" borderId="0" xfId="0" applyFont="1" applyAlignment="1">
      <alignment vertical="center"/>
    </xf>
    <xf numFmtId="166" fontId="77" fillId="56" borderId="42" xfId="1" applyNumberFormat="1" applyFont="1" applyFill="1" applyBorder="1" applyAlignment="1" applyProtection="1">
      <alignment horizontal="center" vertical="center" wrapText="1"/>
    </xf>
    <xf numFmtId="9" fontId="77" fillId="56" borderId="42" xfId="2" applyFont="1" applyFill="1" applyBorder="1" applyAlignment="1" applyProtection="1">
      <alignment horizontal="center" vertical="center" wrapText="1"/>
    </xf>
    <xf numFmtId="166" fontId="77" fillId="36" borderId="42" xfId="1" applyNumberFormat="1" applyFont="1" applyFill="1" applyBorder="1" applyAlignment="1" applyProtection="1">
      <alignment vertical="center"/>
    </xf>
    <xf numFmtId="9" fontId="77" fillId="36" borderId="42" xfId="2" applyFont="1" applyFill="1" applyBorder="1" applyAlignment="1" applyProtection="1">
      <alignment horizontal="center" vertical="center" wrapText="1"/>
    </xf>
    <xf numFmtId="166" fontId="77" fillId="59" borderId="42" xfId="1" applyNumberFormat="1" applyFont="1" applyFill="1" applyBorder="1" applyAlignment="1" applyProtection="1">
      <alignment horizontal="center" vertical="center" wrapText="1"/>
      <protection locked="0"/>
    </xf>
    <xf numFmtId="166" fontId="77" fillId="59" borderId="42" xfId="1" applyNumberFormat="1" applyFont="1" applyFill="1" applyBorder="1" applyAlignment="1" applyProtection="1">
      <alignment horizontal="center" vertical="center" wrapText="1"/>
    </xf>
    <xf numFmtId="166" fontId="79" fillId="57" borderId="42" xfId="1" applyNumberFormat="1" applyFont="1" applyFill="1" applyBorder="1" applyAlignment="1" applyProtection="1">
      <alignment horizontal="center" vertical="center" wrapText="1"/>
      <protection locked="0"/>
    </xf>
    <xf numFmtId="166" fontId="79" fillId="57" borderId="42" xfId="1" applyNumberFormat="1" applyFont="1" applyFill="1" applyBorder="1" applyAlignment="1" applyProtection="1">
      <alignment horizontal="center" vertical="center" wrapText="1"/>
    </xf>
    <xf numFmtId="166" fontId="77" fillId="57" borderId="42" xfId="1" applyNumberFormat="1" applyFont="1" applyFill="1" applyBorder="1" applyAlignment="1" applyProtection="1">
      <alignment horizontal="center" vertical="center" wrapText="1"/>
    </xf>
    <xf numFmtId="166" fontId="79" fillId="10" borderId="42" xfId="1" applyNumberFormat="1" applyFont="1" applyFill="1" applyBorder="1" applyAlignment="1" applyProtection="1">
      <alignment horizontal="center" vertical="center" wrapText="1"/>
    </xf>
    <xf numFmtId="166" fontId="77" fillId="10" borderId="42" xfId="1" applyNumberFormat="1" applyFont="1" applyFill="1" applyBorder="1" applyAlignment="1" applyProtection="1">
      <alignment horizontal="center" vertical="center" wrapText="1"/>
    </xf>
    <xf numFmtId="9" fontId="77" fillId="38" borderId="42" xfId="2" applyFont="1" applyFill="1" applyBorder="1" applyAlignment="1" applyProtection="1">
      <alignment horizontal="center" vertical="center" wrapText="1"/>
    </xf>
    <xf numFmtId="0" fontId="78" fillId="2" borderId="33" xfId="0" applyFont="1" applyFill="1" applyBorder="1"/>
    <xf numFmtId="166" fontId="76" fillId="8" borderId="1" xfId="1" applyNumberFormat="1" applyFont="1" applyFill="1" applyBorder="1" applyAlignment="1" applyProtection="1">
      <alignment vertical="center" wrapText="1"/>
      <protection locked="0"/>
    </xf>
    <xf numFmtId="9" fontId="76" fillId="8" borderId="1" xfId="2" applyFont="1" applyFill="1" applyBorder="1" applyAlignment="1" applyProtection="1">
      <alignment horizontal="center" vertical="center" wrapText="1"/>
      <protection locked="0"/>
    </xf>
    <xf numFmtId="166" fontId="76" fillId="8" borderId="1" xfId="1" applyNumberFormat="1" applyFont="1" applyFill="1" applyBorder="1" applyAlignment="1" applyProtection="1">
      <alignment vertical="center" wrapText="1"/>
    </xf>
    <xf numFmtId="9" fontId="76" fillId="8" borderId="1" xfId="2" applyFont="1" applyFill="1" applyBorder="1" applyAlignment="1" applyProtection="1">
      <alignment horizontal="center" vertical="center" wrapText="1"/>
    </xf>
    <xf numFmtId="10" fontId="75" fillId="0" borderId="1" xfId="2" applyNumberFormat="1" applyFont="1" applyBorder="1" applyAlignment="1" applyProtection="1">
      <alignment vertical="center"/>
    </xf>
    <xf numFmtId="10" fontId="75" fillId="0" borderId="1" xfId="2" applyNumberFormat="1" applyFont="1" applyBorder="1" applyAlignment="1" applyProtection="1">
      <alignment vertical="center" wrapText="1"/>
    </xf>
    <xf numFmtId="4" fontId="75" fillId="0" borderId="1" xfId="0" applyNumberFormat="1" applyFont="1" applyBorder="1" applyAlignment="1">
      <alignment vertical="center"/>
    </xf>
    <xf numFmtId="165" fontId="75" fillId="0" borderId="1" xfId="0" applyNumberFormat="1" applyFont="1" applyBorder="1" applyAlignment="1">
      <alignment vertical="center"/>
    </xf>
    <xf numFmtId="0" fontId="75" fillId="0" borderId="1" xfId="0" applyFont="1" applyBorder="1" applyAlignment="1">
      <alignment vertical="center"/>
    </xf>
    <xf numFmtId="0" fontId="79" fillId="0" borderId="1" xfId="0" applyFont="1" applyBorder="1"/>
    <xf numFmtId="0" fontId="81" fillId="0" borderId="0" xfId="0" applyFont="1" applyAlignment="1">
      <alignment horizontal="left"/>
    </xf>
    <xf numFmtId="166" fontId="81" fillId="0" borderId="1" xfId="5" applyNumberFormat="1" applyFont="1" applyAlignment="1" applyProtection="1">
      <alignment vertical="center"/>
    </xf>
    <xf numFmtId="0" fontId="81" fillId="0" borderId="0" xfId="0" applyFont="1" applyAlignment="1">
      <alignment vertical="center"/>
    </xf>
    <xf numFmtId="4" fontId="82" fillId="0" borderId="1" xfId="0" applyNumberFormat="1" applyFont="1" applyBorder="1" applyAlignment="1">
      <alignment horizontal="left" vertical="center" wrapText="1"/>
    </xf>
    <xf numFmtId="4" fontId="82" fillId="0" borderId="1" xfId="0" applyNumberFormat="1" applyFont="1" applyBorder="1" applyAlignment="1">
      <alignment horizontal="right" vertical="center" wrapText="1"/>
    </xf>
    <xf numFmtId="0" fontId="76" fillId="0" borderId="1" xfId="0" applyFont="1" applyBorder="1" applyAlignment="1">
      <alignment vertical="center"/>
    </xf>
    <xf numFmtId="0" fontId="80" fillId="0" borderId="1" xfId="0" applyFont="1" applyBorder="1" applyAlignment="1">
      <alignment vertical="center"/>
    </xf>
    <xf numFmtId="166" fontId="78" fillId="0" borderId="0" xfId="1" applyNumberFormat="1" applyFont="1" applyFill="1" applyAlignment="1" applyProtection="1">
      <alignment vertical="center"/>
    </xf>
    <xf numFmtId="166" fontId="83" fillId="0" borderId="1" xfId="5" applyNumberFormat="1" applyFont="1" applyFill="1" applyAlignment="1" applyProtection="1">
      <alignment vertical="center"/>
    </xf>
    <xf numFmtId="166" fontId="78" fillId="0" borderId="0" xfId="1" applyNumberFormat="1" applyFont="1" applyFill="1" applyAlignment="1" applyProtection="1">
      <alignment horizontal="center" vertical="center"/>
    </xf>
    <xf numFmtId="4" fontId="76" fillId="0" borderId="1" xfId="0" applyNumberFormat="1" applyFont="1" applyBorder="1" applyAlignment="1">
      <alignment vertical="center"/>
    </xf>
    <xf numFmtId="4" fontId="80" fillId="0" borderId="1" xfId="0" applyNumberFormat="1" applyFont="1" applyBorder="1" applyAlignment="1">
      <alignment vertical="center"/>
    </xf>
    <xf numFmtId="166" fontId="78" fillId="0" borderId="1" xfId="1" applyNumberFormat="1" applyFont="1" applyFill="1" applyBorder="1" applyAlignment="1" applyProtection="1">
      <alignment vertical="center"/>
    </xf>
    <xf numFmtId="166" fontId="82" fillId="0" borderId="1" xfId="5" applyNumberFormat="1" applyFont="1" applyFill="1" applyAlignment="1" applyProtection="1">
      <alignment vertical="center"/>
    </xf>
    <xf numFmtId="0" fontId="78" fillId="0" borderId="1" xfId="0" applyFont="1" applyBorder="1" applyAlignment="1">
      <alignment vertical="center"/>
    </xf>
    <xf numFmtId="166" fontId="85" fillId="0" borderId="1" xfId="1" applyNumberFormat="1" applyFont="1" applyFill="1" applyBorder="1" applyAlignment="1" applyProtection="1">
      <alignment horizontal="left" vertical="center"/>
    </xf>
    <xf numFmtId="165" fontId="83" fillId="2" borderId="15" xfId="0" applyNumberFormat="1" applyFont="1" applyFill="1" applyBorder="1" applyAlignment="1">
      <alignment vertical="center" wrapText="1"/>
    </xf>
    <xf numFmtId="165" fontId="83" fillId="2" borderId="15" xfId="0" applyNumberFormat="1" applyFont="1" applyFill="1" applyBorder="1" applyAlignment="1">
      <alignment horizontal="center" vertical="center"/>
    </xf>
    <xf numFmtId="165" fontId="83" fillId="2" borderId="15" xfId="0" applyNumberFormat="1" applyFont="1" applyFill="1" applyBorder="1" applyAlignment="1">
      <alignment vertical="center"/>
    </xf>
    <xf numFmtId="166" fontId="83" fillId="0" borderId="4" xfId="5" applyNumberFormat="1" applyFont="1" applyBorder="1" applyAlignment="1" applyProtection="1">
      <alignment vertical="center"/>
    </xf>
    <xf numFmtId="166" fontId="78" fillId="20" borderId="15" xfId="5" applyNumberFormat="1" applyFont="1" applyFill="1" applyBorder="1" applyAlignment="1" applyProtection="1">
      <alignment horizontal="left" vertical="center"/>
      <protection locked="0"/>
    </xf>
    <xf numFmtId="166" fontId="78" fillId="20" borderId="33" xfId="5" applyNumberFormat="1" applyFont="1" applyFill="1" applyBorder="1" applyAlignment="1" applyProtection="1">
      <alignment vertical="center"/>
      <protection locked="0"/>
    </xf>
    <xf numFmtId="9" fontId="83" fillId="2" borderId="15" xfId="2" applyFont="1" applyFill="1" applyBorder="1" applyAlignment="1" applyProtection="1">
      <alignment horizontal="center" vertical="center"/>
    </xf>
    <xf numFmtId="49" fontId="83" fillId="0" borderId="3" xfId="1" applyNumberFormat="1" applyFont="1" applyBorder="1" applyAlignment="1" applyProtection="1">
      <alignment vertical="center"/>
      <protection locked="0"/>
    </xf>
    <xf numFmtId="4" fontId="79" fillId="0" borderId="3" xfId="0" applyNumberFormat="1" applyFont="1" applyBorder="1" applyAlignment="1">
      <alignment vertical="center" wrapText="1"/>
    </xf>
    <xf numFmtId="166" fontId="83" fillId="20" borderId="15" xfId="1" applyNumberFormat="1" applyFont="1" applyFill="1" applyBorder="1" applyAlignment="1" applyProtection="1">
      <alignment vertical="center"/>
    </xf>
    <xf numFmtId="166" fontId="83" fillId="2" borderId="3" xfId="1" applyNumberFormat="1" applyFont="1" applyFill="1" applyBorder="1" applyAlignment="1" applyProtection="1">
      <alignment horizontal="center" vertical="center"/>
    </xf>
    <xf numFmtId="9" fontId="83" fillId="2" borderId="3" xfId="2" applyFont="1" applyFill="1" applyBorder="1" applyAlignment="1" applyProtection="1">
      <alignment horizontal="center" vertical="center"/>
    </xf>
    <xf numFmtId="165" fontId="83" fillId="2" borderId="3" xfId="0" applyNumberFormat="1" applyFont="1" applyFill="1" applyBorder="1" applyAlignment="1">
      <alignment vertical="center" wrapText="1"/>
    </xf>
    <xf numFmtId="165" fontId="83" fillId="2" borderId="3" xfId="0" applyNumberFormat="1" applyFont="1" applyFill="1" applyBorder="1" applyAlignment="1">
      <alignment horizontal="center" vertical="center"/>
    </xf>
    <xf numFmtId="165" fontId="83" fillId="2" borderId="3" xfId="0" applyNumberFormat="1" applyFont="1" applyFill="1" applyBorder="1" applyAlignment="1">
      <alignment vertical="center"/>
    </xf>
    <xf numFmtId="166" fontId="83" fillId="20" borderId="34" xfId="1" applyNumberFormat="1" applyFont="1" applyFill="1" applyBorder="1" applyAlignment="1" applyProtection="1">
      <alignment horizontal="left" vertical="center"/>
    </xf>
    <xf numFmtId="165" fontId="83" fillId="0" borderId="3" xfId="0" applyNumberFormat="1" applyFont="1" applyBorder="1" applyAlignment="1">
      <alignment vertical="center" wrapText="1"/>
    </xf>
    <xf numFmtId="166" fontId="83" fillId="0" borderId="15" xfId="5" applyNumberFormat="1" applyFont="1" applyFill="1" applyBorder="1" applyAlignment="1" applyProtection="1">
      <alignment vertical="center"/>
    </xf>
    <xf numFmtId="166" fontId="83" fillId="0" borderId="4" xfId="5" applyNumberFormat="1" applyFont="1" applyFill="1" applyBorder="1" applyAlignment="1" applyProtection="1">
      <alignment vertical="center"/>
    </xf>
    <xf numFmtId="9" fontId="83" fillId="0" borderId="3" xfId="2" applyFont="1" applyFill="1" applyBorder="1" applyAlignment="1" applyProtection="1">
      <alignment horizontal="center" vertical="center"/>
    </xf>
    <xf numFmtId="166" fontId="83" fillId="0" borderId="6" xfId="5" applyNumberFormat="1" applyFont="1" applyFill="1" applyBorder="1" applyAlignment="1" applyProtection="1">
      <alignment vertical="center"/>
    </xf>
    <xf numFmtId="9" fontId="83" fillId="0" borderId="15" xfId="2" applyFont="1" applyFill="1" applyBorder="1" applyAlignment="1" applyProtection="1">
      <alignment horizontal="center" vertical="center"/>
    </xf>
    <xf numFmtId="9" fontId="80" fillId="2" borderId="3" xfId="2" applyFont="1" applyFill="1" applyBorder="1" applyAlignment="1" applyProtection="1">
      <alignment horizontal="center" vertical="center"/>
    </xf>
    <xf numFmtId="166" fontId="86" fillId="17" borderId="1" xfId="1" applyNumberFormat="1" applyFont="1" applyFill="1" applyBorder="1" applyAlignment="1" applyProtection="1">
      <alignment vertical="center"/>
    </xf>
    <xf numFmtId="9" fontId="86" fillId="17" borderId="1" xfId="2" applyFont="1" applyFill="1" applyBorder="1" applyAlignment="1" applyProtection="1">
      <alignment horizontal="center" vertical="center"/>
    </xf>
    <xf numFmtId="166" fontId="79" fillId="0" borderId="1" xfId="1" applyNumberFormat="1" applyFont="1" applyFill="1" applyBorder="1" applyAlignment="1" applyProtection="1">
      <alignment vertical="center"/>
    </xf>
    <xf numFmtId="9" fontId="79" fillId="0" borderId="1" xfId="2" applyFont="1" applyFill="1" applyBorder="1" applyAlignment="1" applyProtection="1">
      <alignment horizontal="center" vertical="center"/>
    </xf>
    <xf numFmtId="49" fontId="83" fillId="0" borderId="3" xfId="1" applyNumberFormat="1" applyFont="1" applyFill="1" applyBorder="1" applyAlignment="1" applyProtection="1">
      <alignment vertical="center"/>
      <protection locked="0"/>
    </xf>
    <xf numFmtId="165" fontId="76" fillId="15" borderId="1" xfId="0" applyNumberFormat="1" applyFont="1" applyFill="1" applyBorder="1" applyAlignment="1">
      <alignment horizontal="left" vertical="center"/>
    </xf>
    <xf numFmtId="4" fontId="77" fillId="15" borderId="1" xfId="0" applyNumberFormat="1" applyFont="1" applyFill="1" applyBorder="1" applyAlignment="1">
      <alignment vertical="center" wrapText="1"/>
    </xf>
    <xf numFmtId="166" fontId="77" fillId="15" borderId="1" xfId="1" applyNumberFormat="1" applyFont="1" applyFill="1" applyBorder="1" applyAlignment="1" applyProtection="1">
      <alignment vertical="center" wrapText="1"/>
    </xf>
    <xf numFmtId="166" fontId="77" fillId="44" borderId="1" xfId="1" applyNumberFormat="1" applyFont="1" applyFill="1" applyBorder="1" applyAlignment="1" applyProtection="1">
      <alignment vertical="center" wrapText="1"/>
    </xf>
    <xf numFmtId="9" fontId="76" fillId="16" borderId="1" xfId="2" applyFont="1" applyFill="1" applyBorder="1" applyAlignment="1" applyProtection="1">
      <alignment horizontal="center" vertical="center"/>
    </xf>
    <xf numFmtId="166" fontId="83" fillId="0" borderId="4" xfId="1" applyNumberFormat="1" applyFont="1" applyBorder="1" applyAlignment="1" applyProtection="1">
      <alignment vertical="center"/>
    </xf>
    <xf numFmtId="166" fontId="83" fillId="20" borderId="3" xfId="1" applyNumberFormat="1" applyFont="1" applyFill="1" applyBorder="1" applyAlignment="1" applyProtection="1">
      <alignment horizontal="left" vertical="center"/>
    </xf>
    <xf numFmtId="165" fontId="83" fillId="2" borderId="3" xfId="0" applyNumberFormat="1" applyFont="1" applyFill="1" applyBorder="1" applyAlignment="1">
      <alignment horizontal="left" vertical="center"/>
    </xf>
    <xf numFmtId="166" fontId="83" fillId="0" borderId="3" xfId="1" applyNumberFormat="1" applyFont="1" applyBorder="1" applyAlignment="1" applyProtection="1">
      <alignment vertical="center"/>
    </xf>
    <xf numFmtId="0" fontId="78" fillId="2" borderId="15" xfId="0" applyFont="1" applyFill="1" applyBorder="1"/>
    <xf numFmtId="3" fontId="78" fillId="2" borderId="33" xfId="0" applyNumberFormat="1" applyFont="1" applyFill="1" applyBorder="1"/>
    <xf numFmtId="166" fontId="78" fillId="20" borderId="3" xfId="5" applyNumberFormat="1" applyFont="1" applyFill="1" applyBorder="1" applyAlignment="1" applyProtection="1">
      <alignment horizontal="left" vertical="center"/>
      <protection locked="0"/>
    </xf>
    <xf numFmtId="166" fontId="78" fillId="20" borderId="34" xfId="5" applyNumberFormat="1" applyFont="1" applyFill="1" applyBorder="1" applyAlignment="1" applyProtection="1">
      <alignment horizontal="left" vertical="center"/>
      <protection locked="0"/>
    </xf>
    <xf numFmtId="166" fontId="78" fillId="20" borderId="33" xfId="5" applyNumberFormat="1" applyFont="1" applyFill="1" applyBorder="1" applyAlignment="1" applyProtection="1">
      <alignment horizontal="left" vertical="center"/>
      <protection locked="0"/>
    </xf>
    <xf numFmtId="166" fontId="83" fillId="0" borderId="3" xfId="5" applyNumberFormat="1" applyFont="1" applyBorder="1" applyAlignment="1" applyProtection="1">
      <alignment vertical="center"/>
    </xf>
    <xf numFmtId="0" fontId="78" fillId="0" borderId="33" xfId="0" applyFont="1" applyBorder="1"/>
    <xf numFmtId="0" fontId="78" fillId="2" borderId="15" xfId="0" applyFont="1" applyFill="1" applyBorder="1" applyAlignment="1">
      <alignment wrapText="1"/>
    </xf>
    <xf numFmtId="0" fontId="78" fillId="2" borderId="33" xfId="0" applyFont="1" applyFill="1" applyBorder="1" applyAlignment="1">
      <alignment wrapText="1"/>
    </xf>
    <xf numFmtId="3" fontId="85" fillId="0" borderId="1" xfId="0" applyNumberFormat="1" applyFont="1" applyBorder="1" applyAlignment="1">
      <alignment horizontal="left" vertical="center"/>
    </xf>
    <xf numFmtId="166" fontId="85" fillId="46" borderId="1" xfId="1" applyNumberFormat="1" applyFont="1" applyFill="1" applyBorder="1" applyAlignment="1" applyProtection="1">
      <alignment horizontal="left" vertical="center"/>
    </xf>
    <xf numFmtId="166" fontId="79" fillId="46" borderId="1" xfId="1" applyNumberFormat="1" applyFont="1" applyFill="1" applyBorder="1" applyAlignment="1" applyProtection="1">
      <alignment vertical="center"/>
    </xf>
    <xf numFmtId="0" fontId="78" fillId="0" borderId="2" xfId="0" applyFont="1" applyBorder="1"/>
    <xf numFmtId="166" fontId="83" fillId="0" borderId="5" xfId="5" applyNumberFormat="1" applyFont="1" applyBorder="1" applyAlignment="1" applyProtection="1">
      <alignment vertical="center"/>
    </xf>
    <xf numFmtId="9" fontId="83" fillId="2" borderId="14" xfId="2" applyFont="1" applyFill="1" applyBorder="1" applyAlignment="1" applyProtection="1">
      <alignment horizontal="center" vertical="center"/>
    </xf>
    <xf numFmtId="165" fontId="83" fillId="2" borderId="1" xfId="0" applyNumberFormat="1" applyFont="1" applyFill="1" applyBorder="1" applyAlignment="1">
      <alignment horizontal="left" vertical="center"/>
    </xf>
    <xf numFmtId="165" fontId="83" fillId="2" borderId="1" xfId="0" applyNumberFormat="1" applyFont="1" applyFill="1" applyBorder="1" applyAlignment="1">
      <alignment vertical="center" wrapText="1"/>
    </xf>
    <xf numFmtId="165" fontId="83" fillId="2" borderId="1" xfId="0" applyNumberFormat="1" applyFont="1" applyFill="1" applyBorder="1" applyAlignment="1">
      <alignment horizontal="center" vertical="center"/>
    </xf>
    <xf numFmtId="165" fontId="83" fillId="2" borderId="1" xfId="0" applyNumberFormat="1" applyFont="1" applyFill="1" applyBorder="1" applyAlignment="1">
      <alignment vertical="center"/>
    </xf>
    <xf numFmtId="166" fontId="83" fillId="0" borderId="1" xfId="1" applyNumberFormat="1" applyFont="1" applyBorder="1" applyAlignment="1" applyProtection="1">
      <alignment vertical="center"/>
    </xf>
    <xf numFmtId="9" fontId="83" fillId="2" borderId="1" xfId="2" applyFont="1" applyFill="1" applyBorder="1" applyAlignment="1" applyProtection="1">
      <alignment horizontal="center" vertical="center"/>
    </xf>
    <xf numFmtId="166" fontId="83" fillId="20" borderId="1" xfId="1" applyNumberFormat="1" applyFont="1" applyFill="1" applyBorder="1" applyAlignment="1" applyProtection="1">
      <alignment horizontal="left" vertical="center"/>
    </xf>
    <xf numFmtId="4" fontId="79" fillId="0" borderId="1" xfId="0" applyNumberFormat="1" applyFont="1" applyBorder="1" applyAlignment="1">
      <alignment vertical="center" wrapText="1"/>
    </xf>
    <xf numFmtId="166" fontId="83" fillId="2" borderId="1" xfId="1" applyNumberFormat="1" applyFont="1" applyFill="1" applyBorder="1" applyAlignment="1" applyProtection="1">
      <alignment horizontal="center" vertical="center"/>
    </xf>
    <xf numFmtId="166" fontId="86" fillId="45" borderId="1" xfId="1" applyNumberFormat="1" applyFont="1" applyFill="1" applyBorder="1" applyAlignment="1" applyProtection="1">
      <alignment vertical="center"/>
    </xf>
    <xf numFmtId="165" fontId="83" fillId="2" borderId="3" xfId="0" quotePrefix="1" applyNumberFormat="1" applyFont="1" applyFill="1" applyBorder="1" applyAlignment="1">
      <alignment horizontal="left" vertical="center"/>
    </xf>
    <xf numFmtId="0" fontId="78" fillId="2" borderId="3" xfId="0" applyFont="1" applyFill="1" applyBorder="1"/>
    <xf numFmtId="0" fontId="78" fillId="2" borderId="34" xfId="0" applyFont="1" applyFill="1" applyBorder="1"/>
    <xf numFmtId="3" fontId="78" fillId="2" borderId="34" xfId="0" applyNumberFormat="1" applyFont="1" applyFill="1" applyBorder="1"/>
    <xf numFmtId="3" fontId="78" fillId="0" borderId="33" xfId="0" applyNumberFormat="1" applyFont="1" applyBorder="1"/>
    <xf numFmtId="166" fontId="78" fillId="20" borderId="1" xfId="5" applyNumberFormat="1" applyFont="1" applyFill="1" applyAlignment="1" applyProtection="1">
      <alignment horizontal="left" vertical="center"/>
      <protection locked="0"/>
    </xf>
    <xf numFmtId="166" fontId="78" fillId="43" borderId="15" xfId="1" applyNumberFormat="1" applyFont="1" applyFill="1" applyBorder="1" applyAlignment="1" applyProtection="1">
      <alignment horizontal="left" vertical="center"/>
      <protection locked="0"/>
    </xf>
    <xf numFmtId="166" fontId="78" fillId="43" borderId="33" xfId="1" applyNumberFormat="1" applyFont="1" applyFill="1" applyBorder="1" applyAlignment="1" applyProtection="1">
      <alignment horizontal="left" vertical="center"/>
      <protection locked="0"/>
    </xf>
    <xf numFmtId="166" fontId="83" fillId="0" borderId="12" xfId="5" applyNumberFormat="1" applyFont="1" applyBorder="1" applyAlignment="1" applyProtection="1">
      <alignment vertical="center"/>
    </xf>
    <xf numFmtId="168" fontId="83" fillId="2" borderId="3" xfId="1" applyNumberFormat="1" applyFont="1" applyFill="1" applyBorder="1" applyAlignment="1" applyProtection="1">
      <alignment horizontal="left" vertical="center"/>
    </xf>
    <xf numFmtId="168" fontId="83" fillId="2" borderId="3" xfId="0" applyNumberFormat="1" applyFont="1" applyFill="1" applyBorder="1" applyAlignment="1">
      <alignment horizontal="left" vertical="center"/>
    </xf>
    <xf numFmtId="165" fontId="83" fillId="2" borderId="3" xfId="0" applyNumberFormat="1" applyFont="1" applyFill="1" applyBorder="1" applyAlignment="1">
      <alignment horizontal="center" vertical="center" wrapText="1"/>
    </xf>
    <xf numFmtId="166" fontId="84" fillId="14" borderId="1" xfId="1" applyNumberFormat="1" applyFont="1" applyFill="1" applyBorder="1" applyAlignment="1" applyProtection="1">
      <alignment horizontal="left" vertical="center"/>
    </xf>
    <xf numFmtId="9" fontId="84" fillId="14" borderId="1" xfId="2" applyFont="1" applyFill="1" applyBorder="1" applyAlignment="1" applyProtection="1">
      <alignment horizontal="center" vertical="center"/>
    </xf>
    <xf numFmtId="4" fontId="84" fillId="0" borderId="1" xfId="0" applyNumberFormat="1" applyFont="1" applyBorder="1" applyAlignment="1">
      <alignment horizontal="right" vertical="center" wrapText="1"/>
    </xf>
    <xf numFmtId="4" fontId="84" fillId="0" borderId="1" xfId="0" applyNumberFormat="1" applyFont="1" applyBorder="1" applyAlignment="1">
      <alignment horizontal="right" vertical="center"/>
    </xf>
    <xf numFmtId="166" fontId="84" fillId="0" borderId="1" xfId="1" applyNumberFormat="1" applyFont="1" applyFill="1" applyBorder="1" applyAlignment="1" applyProtection="1">
      <alignment horizontal="left" vertical="center"/>
    </xf>
    <xf numFmtId="166" fontId="78" fillId="46" borderId="0" xfId="1" applyNumberFormat="1" applyFont="1" applyFill="1" applyAlignment="1" applyProtection="1">
      <alignment vertical="center"/>
    </xf>
    <xf numFmtId="166" fontId="84" fillId="46" borderId="1" xfId="1" applyNumberFormat="1" applyFont="1" applyFill="1" applyBorder="1" applyAlignment="1" applyProtection="1">
      <alignment horizontal="right" vertical="center"/>
    </xf>
    <xf numFmtId="166" fontId="84" fillId="0" borderId="1" xfId="1" applyNumberFormat="1" applyFont="1" applyFill="1" applyBorder="1" applyAlignment="1" applyProtection="1">
      <alignment horizontal="right" vertical="center"/>
    </xf>
    <xf numFmtId="9" fontId="84" fillId="0" borderId="1" xfId="2" applyFont="1" applyFill="1" applyBorder="1" applyAlignment="1" applyProtection="1">
      <alignment horizontal="center" vertical="center"/>
    </xf>
    <xf numFmtId="166" fontId="76" fillId="46" borderId="0" xfId="1" applyNumberFormat="1" applyFont="1" applyFill="1" applyAlignment="1" applyProtection="1">
      <alignment vertical="center"/>
    </xf>
    <xf numFmtId="166" fontId="77" fillId="46" borderId="1" xfId="1" applyNumberFormat="1" applyFont="1" applyFill="1" applyBorder="1" applyAlignment="1" applyProtection="1">
      <alignment vertical="center" wrapText="1"/>
    </xf>
    <xf numFmtId="166" fontId="77" fillId="14" borderId="1" xfId="1" applyNumberFormat="1" applyFont="1" applyFill="1" applyBorder="1" applyAlignment="1" applyProtection="1">
      <alignment vertical="center" wrapText="1"/>
    </xf>
    <xf numFmtId="9" fontId="77" fillId="14" borderId="1" xfId="2" applyFont="1" applyFill="1" applyBorder="1" applyAlignment="1" applyProtection="1">
      <alignment horizontal="center" vertical="center"/>
    </xf>
    <xf numFmtId="166" fontId="76" fillId="14" borderId="1" xfId="1" applyNumberFormat="1" applyFont="1" applyFill="1" applyBorder="1" applyAlignment="1" applyProtection="1">
      <alignment vertical="center"/>
    </xf>
    <xf numFmtId="166" fontId="77" fillId="14" borderId="1" xfId="1" applyNumberFormat="1" applyFont="1" applyFill="1" applyBorder="1" applyAlignment="1" applyProtection="1">
      <alignment vertical="center"/>
    </xf>
    <xf numFmtId="0" fontId="78" fillId="47" borderId="15" xfId="0" applyFont="1" applyFill="1" applyBorder="1"/>
    <xf numFmtId="0" fontId="78" fillId="47" borderId="33" xfId="0" applyFont="1" applyFill="1" applyBorder="1"/>
    <xf numFmtId="1" fontId="83" fillId="0" borderId="12" xfId="5" applyNumberFormat="1" applyFont="1" applyBorder="1" applyAlignment="1" applyProtection="1">
      <alignment vertical="center"/>
    </xf>
    <xf numFmtId="3" fontId="78" fillId="47" borderId="33" xfId="0" applyNumberFormat="1" applyFont="1" applyFill="1" applyBorder="1"/>
    <xf numFmtId="1" fontId="78" fillId="47" borderId="33" xfId="0" applyNumberFormat="1" applyFont="1" applyFill="1" applyBorder="1"/>
    <xf numFmtId="0" fontId="78" fillId="20" borderId="15" xfId="0" applyFont="1" applyFill="1" applyBorder="1"/>
    <xf numFmtId="0" fontId="78" fillId="20" borderId="33" xfId="0" applyFont="1" applyFill="1" applyBorder="1"/>
    <xf numFmtId="165" fontId="78" fillId="2" borderId="3" xfId="0" applyNumberFormat="1" applyFont="1" applyFill="1" applyBorder="1" applyAlignment="1">
      <alignment vertical="center" wrapText="1"/>
    </xf>
    <xf numFmtId="0" fontId="76" fillId="20" borderId="33" xfId="0" applyFont="1" applyFill="1" applyBorder="1"/>
    <xf numFmtId="166" fontId="78" fillId="43" borderId="1" xfId="1" applyNumberFormat="1" applyFont="1" applyFill="1" applyBorder="1" applyAlignment="1" applyProtection="1">
      <alignment horizontal="left" vertical="center"/>
      <protection locked="0"/>
    </xf>
    <xf numFmtId="0" fontId="78" fillId="2" borderId="3" xfId="0" applyFont="1" applyFill="1" applyBorder="1" applyAlignment="1">
      <alignment wrapText="1"/>
    </xf>
    <xf numFmtId="166" fontId="78" fillId="20" borderId="14" xfId="5" applyNumberFormat="1" applyFont="1" applyFill="1" applyBorder="1" applyAlignment="1" applyProtection="1">
      <alignment horizontal="left" vertical="center"/>
      <protection locked="0"/>
    </xf>
    <xf numFmtId="166" fontId="78" fillId="20" borderId="11" xfId="5" applyNumberFormat="1" applyFont="1" applyFill="1" applyBorder="1" applyAlignment="1" applyProtection="1">
      <alignment horizontal="left" vertical="center"/>
      <protection locked="0"/>
    </xf>
    <xf numFmtId="166" fontId="83" fillId="20" borderId="37" xfId="1" applyNumberFormat="1" applyFont="1" applyFill="1" applyBorder="1" applyAlignment="1" applyProtection="1">
      <alignment horizontal="left" vertical="center"/>
    </xf>
    <xf numFmtId="166" fontId="83" fillId="20" borderId="12" xfId="1" applyNumberFormat="1" applyFont="1" applyFill="1" applyBorder="1" applyAlignment="1" applyProtection="1">
      <alignment horizontal="left" vertical="center"/>
    </xf>
    <xf numFmtId="166" fontId="78" fillId="20" borderId="12" xfId="5" applyNumberFormat="1" applyFont="1" applyFill="1" applyBorder="1" applyAlignment="1" applyProtection="1">
      <alignment horizontal="left" vertical="center"/>
      <protection locked="0"/>
    </xf>
    <xf numFmtId="166" fontId="78" fillId="20" borderId="37" xfId="5" applyNumberFormat="1" applyFont="1" applyFill="1" applyBorder="1" applyAlignment="1" applyProtection="1">
      <alignment horizontal="left" vertical="center"/>
      <protection locked="0"/>
    </xf>
    <xf numFmtId="168" fontId="83" fillId="2" borderId="1" xfId="0" applyNumberFormat="1" applyFont="1" applyFill="1" applyBorder="1" applyAlignment="1">
      <alignment horizontal="left" vertical="center"/>
    </xf>
    <xf numFmtId="165" fontId="83" fillId="0" borderId="1" xfId="0" applyNumberFormat="1" applyFont="1" applyBorder="1" applyAlignment="1">
      <alignment vertical="center" wrapText="1"/>
    </xf>
    <xf numFmtId="166" fontId="77" fillId="46" borderId="1" xfId="1" applyNumberFormat="1" applyFont="1" applyFill="1" applyBorder="1" applyAlignment="1" applyProtection="1">
      <alignment horizontal="left" vertical="center"/>
    </xf>
    <xf numFmtId="166" fontId="84" fillId="14" borderId="1" xfId="1" applyNumberFormat="1" applyFont="1" applyFill="1" applyBorder="1" applyAlignment="1" applyProtection="1">
      <alignment horizontal="center" vertical="center"/>
    </xf>
    <xf numFmtId="9" fontId="77" fillId="0" borderId="17" xfId="2" applyFont="1" applyFill="1" applyBorder="1" applyAlignment="1" applyProtection="1">
      <alignment vertical="center" wrapText="1"/>
    </xf>
    <xf numFmtId="9" fontId="77" fillId="0" borderId="21" xfId="2" applyFont="1" applyFill="1" applyBorder="1" applyAlignment="1" applyProtection="1">
      <alignment vertical="center" wrapText="1"/>
    </xf>
    <xf numFmtId="9" fontId="77" fillId="46" borderId="21" xfId="2" applyFont="1" applyFill="1" applyBorder="1" applyAlignment="1" applyProtection="1">
      <alignment vertical="center" wrapText="1"/>
    </xf>
    <xf numFmtId="166" fontId="77" fillId="0" borderId="17" xfId="1" applyNumberFormat="1" applyFont="1" applyFill="1" applyBorder="1" applyAlignment="1" applyProtection="1">
      <alignment vertical="center"/>
    </xf>
    <xf numFmtId="166" fontId="77" fillId="0" borderId="21" xfId="1" applyNumberFormat="1" applyFont="1" applyFill="1" applyBorder="1" applyAlignment="1" applyProtection="1">
      <alignment vertical="center"/>
    </xf>
    <xf numFmtId="166" fontId="77" fillId="42" borderId="39" xfId="6" applyNumberFormat="1" applyFont="1" applyFill="1" applyAlignment="1" applyProtection="1">
      <alignment vertical="center"/>
    </xf>
    <xf numFmtId="166" fontId="77" fillId="35" borderId="39" xfId="6" applyNumberFormat="1" applyFont="1" applyAlignment="1" applyProtection="1">
      <alignment vertical="center"/>
    </xf>
    <xf numFmtId="166" fontId="88" fillId="14" borderId="17" xfId="1" applyNumberFormat="1" applyFont="1" applyFill="1" applyBorder="1" applyAlignment="1" applyProtection="1">
      <alignment vertical="center"/>
    </xf>
    <xf numFmtId="166" fontId="88" fillId="14" borderId="21" xfId="1" applyNumberFormat="1" applyFont="1" applyFill="1" applyBorder="1" applyAlignment="1" applyProtection="1">
      <alignment vertical="center"/>
    </xf>
    <xf numFmtId="166" fontId="77" fillId="46" borderId="21" xfId="1" applyNumberFormat="1" applyFont="1" applyFill="1" applyBorder="1" applyAlignment="1" applyProtection="1">
      <alignment vertical="center"/>
    </xf>
    <xf numFmtId="166" fontId="88" fillId="14" borderId="1" xfId="1" applyNumberFormat="1" applyFont="1" applyFill="1" applyBorder="1" applyAlignment="1" applyProtection="1">
      <alignment vertical="center"/>
    </xf>
    <xf numFmtId="9" fontId="88" fillId="14" borderId="1" xfId="2" applyFont="1" applyFill="1" applyBorder="1" applyAlignment="1" applyProtection="1">
      <alignment horizontal="center" vertical="center"/>
    </xf>
    <xf numFmtId="166" fontId="86" fillId="13" borderId="21" xfId="1" applyNumberFormat="1" applyFont="1" applyFill="1" applyBorder="1" applyAlignment="1" applyProtection="1">
      <alignment horizontal="center" vertical="center"/>
    </xf>
    <xf numFmtId="166" fontId="78" fillId="0" borderId="0" xfId="1" applyNumberFormat="1" applyFont="1" applyAlignment="1" applyProtection="1">
      <alignment vertical="center"/>
    </xf>
    <xf numFmtId="166" fontId="78" fillId="0" borderId="0" xfId="1" applyNumberFormat="1" applyFont="1" applyAlignment="1" applyProtection="1">
      <alignment horizontal="center" vertical="center"/>
    </xf>
    <xf numFmtId="9" fontId="78" fillId="0" borderId="0" xfId="2" applyFont="1" applyAlignment="1" applyProtection="1">
      <alignment horizontal="center" vertical="center"/>
    </xf>
    <xf numFmtId="49" fontId="78" fillId="0" borderId="0" xfId="1" applyNumberFormat="1" applyFont="1" applyAlignment="1" applyProtection="1">
      <alignment horizontal="center" vertical="center" wrapText="1"/>
    </xf>
    <xf numFmtId="166" fontId="78" fillId="0" borderId="0" xfId="2" applyNumberFormat="1" applyFont="1" applyAlignment="1" applyProtection="1">
      <alignment horizontal="center" vertical="center"/>
    </xf>
    <xf numFmtId="166" fontId="78" fillId="0" borderId="0" xfId="1" applyNumberFormat="1" applyFont="1" applyAlignment="1" applyProtection="1">
      <alignment horizontal="center" vertical="center" wrapText="1"/>
    </xf>
    <xf numFmtId="0" fontId="78" fillId="0" borderId="0" xfId="0" applyFont="1" applyAlignment="1">
      <alignment horizontal="left" vertical="center"/>
    </xf>
    <xf numFmtId="0" fontId="78" fillId="0" borderId="0" xfId="0" applyFont="1" applyAlignment="1">
      <alignment vertical="center" wrapText="1"/>
    </xf>
    <xf numFmtId="166" fontId="78" fillId="0" borderId="1" xfId="1" applyNumberFormat="1" applyFont="1" applyBorder="1" applyAlignment="1" applyProtection="1">
      <alignment vertical="center"/>
    </xf>
    <xf numFmtId="165" fontId="83" fillId="0" borderId="15" xfId="0" applyNumberFormat="1" applyFont="1" applyBorder="1" applyAlignment="1">
      <alignment horizontal="center" vertical="center"/>
    </xf>
    <xf numFmtId="165" fontId="83" fillId="0" borderId="15" xfId="0" applyNumberFormat="1" applyFont="1" applyBorder="1" applyAlignment="1">
      <alignment vertical="center"/>
    </xf>
    <xf numFmtId="166" fontId="78" fillId="0" borderId="15" xfId="5" applyNumberFormat="1" applyFont="1" applyFill="1" applyBorder="1" applyAlignment="1" applyProtection="1">
      <alignment horizontal="left" vertical="center"/>
      <protection locked="0"/>
    </xf>
    <xf numFmtId="166" fontId="78" fillId="0" borderId="33" xfId="5" applyNumberFormat="1" applyFont="1" applyFill="1" applyBorder="1" applyAlignment="1" applyProtection="1">
      <alignment vertical="center"/>
      <protection locked="0"/>
    </xf>
    <xf numFmtId="166" fontId="83" fillId="0" borderId="33" xfId="1" applyNumberFormat="1" applyFont="1" applyFill="1" applyBorder="1" applyAlignment="1" applyProtection="1">
      <alignment horizontal="left" vertical="center"/>
    </xf>
    <xf numFmtId="166" fontId="83" fillId="0" borderId="15" xfId="1" applyNumberFormat="1" applyFont="1" applyFill="1" applyBorder="1" applyAlignment="1" applyProtection="1">
      <alignment vertical="center"/>
    </xf>
    <xf numFmtId="166" fontId="83" fillId="0" borderId="3" xfId="1" applyNumberFormat="1" applyFont="1" applyFill="1" applyBorder="1" applyAlignment="1" applyProtection="1">
      <alignment horizontal="center" vertical="center"/>
    </xf>
    <xf numFmtId="165" fontId="83" fillId="0" borderId="3" xfId="0" applyNumberFormat="1" applyFont="1" applyBorder="1" applyAlignment="1">
      <alignment horizontal="center" vertical="center"/>
    </xf>
    <xf numFmtId="165" fontId="83" fillId="0" borderId="3" xfId="0" applyNumberFormat="1" applyFont="1" applyBorder="1" applyAlignment="1">
      <alignment vertical="center"/>
    </xf>
    <xf numFmtId="166" fontId="83" fillId="0" borderId="34" xfId="1" applyNumberFormat="1" applyFont="1" applyFill="1" applyBorder="1" applyAlignment="1" applyProtection="1">
      <alignment horizontal="left" vertical="center"/>
    </xf>
    <xf numFmtId="166" fontId="83" fillId="0" borderId="3" xfId="1" applyNumberFormat="1" applyFont="1" applyFill="1" applyBorder="1" applyAlignment="1" applyProtection="1">
      <alignment vertical="center"/>
    </xf>
    <xf numFmtId="166" fontId="76" fillId="0" borderId="33" xfId="5" applyNumberFormat="1" applyFont="1" applyFill="1" applyBorder="1" applyAlignment="1" applyProtection="1">
      <alignment vertical="center"/>
      <protection locked="0"/>
    </xf>
    <xf numFmtId="0" fontId="15" fillId="0" borderId="0" xfId="0" applyFont="1"/>
    <xf numFmtId="0" fontId="68" fillId="0" borderId="0" xfId="0" applyFont="1"/>
    <xf numFmtId="49" fontId="83" fillId="0" borderId="15" xfId="0" applyNumberFormat="1" applyFont="1" applyBorder="1" applyAlignment="1">
      <alignment vertical="center" wrapText="1"/>
    </xf>
    <xf numFmtId="49" fontId="83" fillId="0" borderId="3" xfId="0" applyNumberFormat="1" applyFont="1" applyBorder="1" applyAlignment="1">
      <alignment vertical="center" wrapText="1"/>
    </xf>
    <xf numFmtId="49" fontId="83" fillId="0" borderId="15" xfId="0" applyNumberFormat="1" applyFont="1" applyBorder="1" applyAlignment="1">
      <alignment horizontal="center" vertical="center"/>
    </xf>
    <xf numFmtId="49" fontId="83" fillId="0" borderId="3" xfId="0" applyNumberFormat="1" applyFont="1" applyBorder="1" applyAlignment="1">
      <alignment horizontal="center" vertical="center"/>
    </xf>
    <xf numFmtId="49" fontId="83" fillId="0" borderId="6" xfId="0" applyNumberFormat="1" applyFont="1" applyBorder="1" applyAlignment="1">
      <alignment vertical="center" wrapText="1"/>
    </xf>
    <xf numFmtId="49" fontId="83" fillId="0" borderId="33" xfId="0" applyNumberFormat="1" applyFont="1" applyBorder="1" applyAlignment="1">
      <alignment vertical="center" wrapText="1"/>
    </xf>
    <xf numFmtId="49" fontId="83" fillId="0" borderId="4" xfId="0" applyNumberFormat="1" applyFont="1" applyBorder="1" applyAlignment="1">
      <alignment vertical="center" wrapText="1"/>
    </xf>
    <xf numFmtId="49" fontId="83" fillId="0" borderId="34" xfId="0" applyNumberFormat="1" applyFont="1" applyBorder="1" applyAlignment="1">
      <alignment vertical="center" wrapText="1"/>
    </xf>
    <xf numFmtId="0" fontId="69" fillId="33" borderId="26" xfId="0" applyFont="1" applyFill="1" applyBorder="1" applyAlignment="1">
      <alignment horizontal="center" vertical="center"/>
    </xf>
    <xf numFmtId="0" fontId="52" fillId="33" borderId="26" xfId="0" applyFont="1" applyFill="1" applyBorder="1" applyAlignment="1">
      <alignment horizontal="center" vertical="center"/>
    </xf>
    <xf numFmtId="4" fontId="86" fillId="23" borderId="1" xfId="0" applyNumberFormat="1" applyFont="1" applyFill="1" applyBorder="1" applyAlignment="1">
      <alignment horizontal="left" vertical="center"/>
    </xf>
    <xf numFmtId="4" fontId="86" fillId="23" borderId="1" xfId="0" applyNumberFormat="1" applyFont="1" applyFill="1" applyBorder="1" applyAlignment="1">
      <alignment horizontal="center" vertical="center"/>
    </xf>
    <xf numFmtId="166" fontId="82" fillId="23" borderId="1" xfId="1" applyNumberFormat="1" applyFont="1" applyFill="1" applyBorder="1" applyAlignment="1" applyProtection="1">
      <alignment horizontal="center" vertical="center"/>
    </xf>
    <xf numFmtId="9" fontId="82" fillId="23" borderId="1" xfId="2" applyFont="1" applyFill="1" applyBorder="1" applyAlignment="1" applyProtection="1">
      <alignment horizontal="center" vertical="center"/>
    </xf>
    <xf numFmtId="49" fontId="82" fillId="23" borderId="1" xfId="1" applyNumberFormat="1" applyFont="1" applyFill="1" applyBorder="1" applyAlignment="1" applyProtection="1">
      <alignment horizontal="center" vertical="center" wrapText="1"/>
    </xf>
    <xf numFmtId="166" fontId="82" fillId="23" borderId="1" xfId="1" applyNumberFormat="1" applyFont="1" applyFill="1" applyBorder="1" applyAlignment="1" applyProtection="1">
      <alignment horizontal="center" vertical="center" wrapText="1"/>
    </xf>
    <xf numFmtId="166" fontId="77" fillId="60" borderId="44" xfId="1" applyNumberFormat="1" applyFont="1" applyFill="1" applyBorder="1" applyAlignment="1" applyProtection="1">
      <alignment vertical="center"/>
    </xf>
    <xf numFmtId="9" fontId="77" fillId="60" borderId="44" xfId="2" applyFont="1" applyFill="1" applyBorder="1" applyAlignment="1" applyProtection="1">
      <alignment horizontal="center" vertical="center"/>
    </xf>
    <xf numFmtId="49" fontId="76" fillId="33" borderId="3" xfId="1" applyNumberFormat="1" applyFont="1" applyFill="1" applyBorder="1" applyAlignment="1" applyProtection="1">
      <alignment vertical="center"/>
      <protection locked="0"/>
    </xf>
    <xf numFmtId="4" fontId="77" fillId="33" borderId="3" xfId="0" applyNumberFormat="1" applyFont="1" applyFill="1" applyBorder="1" applyAlignment="1">
      <alignment vertical="center" wrapText="1"/>
    </xf>
    <xf numFmtId="9" fontId="76" fillId="61" borderId="3" xfId="2" applyFont="1" applyFill="1" applyBorder="1" applyAlignment="1" applyProtection="1">
      <alignment horizontal="center" vertical="center"/>
    </xf>
    <xf numFmtId="3" fontId="86" fillId="62" borderId="1" xfId="0" applyNumberFormat="1" applyFont="1" applyFill="1" applyBorder="1" applyAlignment="1">
      <alignment horizontal="left" vertical="center"/>
    </xf>
    <xf numFmtId="4" fontId="86" fillId="62" borderId="1" xfId="0" applyNumberFormat="1" applyFont="1" applyFill="1" applyBorder="1" applyAlignment="1">
      <alignment horizontal="left" vertical="center"/>
    </xf>
    <xf numFmtId="4" fontId="86" fillId="62" borderId="1" xfId="0" applyNumberFormat="1" applyFont="1" applyFill="1" applyBorder="1" applyAlignment="1">
      <alignment horizontal="center" vertical="center"/>
    </xf>
    <xf numFmtId="166" fontId="85" fillId="62" borderId="1" xfId="1" applyNumberFormat="1" applyFont="1" applyFill="1" applyBorder="1" applyAlignment="1" applyProtection="1">
      <alignment horizontal="left" vertical="center"/>
    </xf>
    <xf numFmtId="166" fontId="79" fillId="62" borderId="1" xfId="1" applyNumberFormat="1" applyFont="1" applyFill="1" applyBorder="1" applyAlignment="1" applyProtection="1">
      <alignment vertical="center"/>
    </xf>
    <xf numFmtId="9" fontId="79" fillId="62" borderId="1" xfId="2" applyFont="1" applyFill="1" applyBorder="1" applyAlignment="1" applyProtection="1">
      <alignment horizontal="center" vertical="center"/>
    </xf>
    <xf numFmtId="49" fontId="83" fillId="62" borderId="14" xfId="1" applyNumberFormat="1" applyFont="1" applyFill="1" applyBorder="1" applyAlignment="1" applyProtection="1">
      <alignment vertical="center"/>
      <protection locked="0"/>
    </xf>
    <xf numFmtId="4" fontId="79" fillId="62" borderId="14" xfId="0" applyNumberFormat="1" applyFont="1" applyFill="1" applyBorder="1" applyAlignment="1">
      <alignment vertical="center" wrapText="1"/>
    </xf>
    <xf numFmtId="4" fontId="86" fillId="62" borderId="2" xfId="0" applyNumberFormat="1" applyFont="1" applyFill="1" applyBorder="1" applyAlignment="1">
      <alignment horizontal="left" vertical="center"/>
    </xf>
    <xf numFmtId="166" fontId="86" fillId="62" borderId="1" xfId="1" applyNumberFormat="1" applyFont="1" applyFill="1" applyBorder="1" applyAlignment="1" applyProtection="1">
      <alignment horizontal="left" vertical="center"/>
    </xf>
    <xf numFmtId="166" fontId="86" fillId="62" borderId="2" xfId="1" applyNumberFormat="1" applyFont="1" applyFill="1" applyBorder="1" applyAlignment="1" applyProtection="1">
      <alignment vertical="center"/>
    </xf>
    <xf numFmtId="9" fontId="86" fillId="62" borderId="2" xfId="2" applyFont="1" applyFill="1" applyBorder="1" applyAlignment="1" applyProtection="1">
      <alignment horizontal="center" vertical="center"/>
    </xf>
    <xf numFmtId="49" fontId="86" fillId="62" borderId="2" xfId="0" applyNumberFormat="1" applyFont="1" applyFill="1" applyBorder="1" applyAlignment="1">
      <alignment vertical="center"/>
    </xf>
    <xf numFmtId="4" fontId="86" fillId="62" borderId="2" xfId="0" applyNumberFormat="1" applyFont="1" applyFill="1" applyBorder="1" applyAlignment="1">
      <alignment vertical="center" wrapText="1"/>
    </xf>
    <xf numFmtId="166" fontId="77" fillId="60" borderId="3" xfId="1" applyNumberFormat="1" applyFont="1" applyFill="1" applyBorder="1" applyAlignment="1" applyProtection="1">
      <alignment vertical="center"/>
    </xf>
    <xf numFmtId="9" fontId="77" fillId="60" borderId="3" xfId="2" applyFont="1" applyFill="1" applyBorder="1" applyAlignment="1" applyProtection="1">
      <alignment horizontal="center" vertical="center"/>
    </xf>
    <xf numFmtId="9" fontId="0" fillId="0" borderId="0" xfId="0" applyNumberFormat="1"/>
    <xf numFmtId="9" fontId="15" fillId="0" borderId="0" xfId="0" applyNumberFormat="1" applyFont="1"/>
    <xf numFmtId="164" fontId="0" fillId="0" borderId="0" xfId="1" applyFont="1"/>
    <xf numFmtId="170" fontId="0" fillId="0" borderId="0" xfId="0" applyNumberFormat="1"/>
    <xf numFmtId="9" fontId="5" fillId="2" borderId="3" xfId="2" applyFont="1" applyFill="1" applyBorder="1" applyAlignment="1" applyProtection="1">
      <alignment horizontal="center" vertical="center"/>
    </xf>
    <xf numFmtId="4" fontId="23" fillId="27" borderId="17" xfId="8" applyNumberFormat="1" applyFont="1" applyFill="1" applyBorder="1" applyAlignment="1">
      <alignment horizontal="center" vertical="center" wrapText="1"/>
    </xf>
    <xf numFmtId="4" fontId="23" fillId="27" borderId="17" xfId="8" applyNumberFormat="1" applyFont="1" applyFill="1" applyBorder="1" applyAlignment="1">
      <alignment horizontal="center" vertical="center"/>
    </xf>
    <xf numFmtId="4" fontId="23" fillId="28" borderId="17" xfId="8" applyNumberFormat="1" applyFont="1" applyFill="1" applyBorder="1" applyAlignment="1">
      <alignment horizontal="center" vertical="center" wrapText="1"/>
    </xf>
    <xf numFmtId="4" fontId="23" fillId="28" borderId="17" xfId="8" applyNumberFormat="1" applyFont="1" applyFill="1" applyBorder="1" applyAlignment="1">
      <alignment horizontal="center" vertical="center"/>
    </xf>
    <xf numFmtId="0" fontId="0" fillId="0" borderId="0" xfId="0" applyAlignment="1">
      <alignment horizontal="center" vertical="center"/>
    </xf>
    <xf numFmtId="0" fontId="25" fillId="22" borderId="3" xfId="0" applyFont="1" applyFill="1" applyBorder="1" applyAlignment="1">
      <alignment horizontal="center" vertical="center"/>
    </xf>
    <xf numFmtId="4" fontId="4" fillId="0" borderId="21" xfId="0" applyNumberFormat="1" applyFont="1" applyBorder="1" applyAlignment="1">
      <alignment horizontal="left" vertical="center"/>
    </xf>
    <xf numFmtId="4" fontId="4" fillId="0" borderId="29" xfId="0" applyNumberFormat="1" applyFont="1" applyBorder="1" applyAlignment="1">
      <alignment horizontal="left" vertical="center"/>
    </xf>
    <xf numFmtId="4" fontId="4" fillId="0" borderId="26" xfId="0" applyNumberFormat="1" applyFont="1" applyBorder="1" applyAlignment="1">
      <alignment horizontal="left" vertical="center"/>
    </xf>
    <xf numFmtId="4" fontId="6" fillId="0" borderId="1" xfId="0" applyNumberFormat="1" applyFont="1" applyBorder="1" applyAlignment="1" applyProtection="1">
      <alignment horizontal="left" vertical="center"/>
      <protection locked="0"/>
    </xf>
    <xf numFmtId="4" fontId="5" fillId="0" borderId="21" xfId="0" applyNumberFormat="1" applyFont="1" applyBorder="1" applyAlignment="1" applyProtection="1">
      <alignment horizontal="left" vertical="center"/>
      <protection locked="0"/>
    </xf>
    <xf numFmtId="4" fontId="5" fillId="0" borderId="29" xfId="0" applyNumberFormat="1" applyFont="1" applyBorder="1" applyAlignment="1" applyProtection="1">
      <alignment horizontal="left" vertical="center"/>
      <protection locked="0"/>
    </xf>
    <xf numFmtId="4" fontId="5" fillId="0" borderId="26" xfId="0" applyNumberFormat="1" applyFont="1" applyBorder="1" applyAlignment="1" applyProtection="1">
      <alignment horizontal="left" vertical="center"/>
      <protection locked="0"/>
    </xf>
    <xf numFmtId="4" fontId="6" fillId="0" borderId="21" xfId="0" applyNumberFormat="1" applyFont="1" applyBorder="1" applyAlignment="1" applyProtection="1">
      <alignment horizontal="left" vertical="center"/>
      <protection locked="0"/>
    </xf>
    <xf numFmtId="4" fontId="6" fillId="0" borderId="29" xfId="0" applyNumberFormat="1" applyFont="1" applyBorder="1" applyAlignment="1" applyProtection="1">
      <alignment horizontal="left" vertical="center"/>
      <protection locked="0"/>
    </xf>
    <xf numFmtId="4" fontId="6" fillId="0" borderId="26" xfId="0" applyNumberFormat="1" applyFont="1" applyBorder="1" applyAlignment="1" applyProtection="1">
      <alignment horizontal="left" vertical="center"/>
      <protection locked="0"/>
    </xf>
    <xf numFmtId="4" fontId="4" fillId="0" borderId="17" xfId="0" applyNumberFormat="1" applyFont="1" applyBorder="1" applyAlignment="1">
      <alignment horizontal="left" vertical="center"/>
    </xf>
    <xf numFmtId="4" fontId="3" fillId="0" borderId="21" xfId="0" applyNumberFormat="1" applyFont="1" applyBorder="1" applyAlignment="1">
      <alignment horizontal="left" vertical="center" wrapText="1"/>
    </xf>
    <xf numFmtId="4" fontId="3" fillId="0" borderId="26" xfId="0" applyNumberFormat="1" applyFont="1" applyBorder="1" applyAlignment="1">
      <alignment horizontal="left" vertical="center" wrapText="1"/>
    </xf>
    <xf numFmtId="4" fontId="11" fillId="13" borderId="3" xfId="0" applyNumberFormat="1" applyFont="1" applyFill="1" applyBorder="1" applyAlignment="1">
      <alignment horizontal="left" vertical="center" wrapText="1"/>
    </xf>
    <xf numFmtId="166" fontId="10" fillId="12" borderId="3" xfId="1" applyNumberFormat="1" applyFont="1" applyFill="1" applyBorder="1" applyAlignment="1" applyProtection="1">
      <alignment horizontal="left" vertical="center" wrapText="1"/>
    </xf>
    <xf numFmtId="4" fontId="3" fillId="0" borderId="3" xfId="0" applyNumberFormat="1" applyFont="1" applyBorder="1" applyAlignment="1">
      <alignment horizontal="left" vertical="center"/>
    </xf>
    <xf numFmtId="0" fontId="37" fillId="21" borderId="3" xfId="0" applyFont="1" applyFill="1" applyBorder="1" applyAlignment="1">
      <alignment horizontal="center" vertical="center"/>
    </xf>
    <xf numFmtId="0" fontId="35" fillId="8" borderId="3" xfId="0" applyFont="1" applyFill="1" applyBorder="1" applyAlignment="1">
      <alignment vertical="center"/>
    </xf>
    <xf numFmtId="4" fontId="21" fillId="0" borderId="21" xfId="0" applyNumberFormat="1" applyFont="1" applyBorder="1" applyAlignment="1" applyProtection="1">
      <alignment horizontal="left" vertical="center"/>
      <protection locked="0"/>
    </xf>
    <xf numFmtId="4" fontId="21" fillId="0" borderId="29" xfId="0" applyNumberFormat="1" applyFont="1" applyBorder="1" applyAlignment="1" applyProtection="1">
      <alignment horizontal="left" vertical="center"/>
      <protection locked="0"/>
    </xf>
    <xf numFmtId="4" fontId="21" fillId="0" borderId="26" xfId="0" applyNumberFormat="1" applyFont="1" applyBorder="1" applyAlignment="1" applyProtection="1">
      <alignment horizontal="left" vertical="center"/>
      <protection locked="0"/>
    </xf>
    <xf numFmtId="166" fontId="23" fillId="54" borderId="42" xfId="1" applyNumberFormat="1" applyFont="1" applyFill="1" applyBorder="1" applyAlignment="1" applyProtection="1">
      <alignment horizontal="left" vertical="center" wrapText="1"/>
    </xf>
    <xf numFmtId="4" fontId="26" fillId="31" borderId="42" xfId="0" applyNumberFormat="1" applyFont="1" applyFill="1" applyBorder="1" applyAlignment="1">
      <alignment horizontal="left" vertical="center" wrapText="1"/>
    </xf>
    <xf numFmtId="4" fontId="9" fillId="31" borderId="42" xfId="0" applyNumberFormat="1" applyFont="1" applyFill="1" applyBorder="1" applyAlignment="1">
      <alignment horizontal="left" vertical="center" wrapText="1"/>
    </xf>
    <xf numFmtId="0" fontId="25" fillId="22" borderId="3" xfId="0" applyFont="1" applyFill="1" applyBorder="1" applyAlignment="1">
      <alignment horizontal="center" vertical="center" wrapText="1"/>
    </xf>
    <xf numFmtId="4" fontId="3" fillId="0" borderId="3" xfId="8" applyNumberFormat="1" applyFont="1" applyBorder="1" applyAlignment="1">
      <alignment horizontal="left" vertical="center"/>
    </xf>
    <xf numFmtId="9" fontId="10" fillId="18" borderId="35" xfId="2" applyFont="1" applyFill="1" applyBorder="1" applyAlignment="1" applyProtection="1">
      <alignment horizontal="left" vertical="center" wrapText="1"/>
    </xf>
    <xf numFmtId="9" fontId="10" fillId="18" borderId="34" xfId="2" applyFont="1" applyFill="1" applyBorder="1" applyAlignment="1" applyProtection="1">
      <alignment horizontal="left" vertical="center" wrapText="1"/>
    </xf>
    <xf numFmtId="0" fontId="62" fillId="48" borderId="42" xfId="0" applyFont="1" applyFill="1" applyBorder="1" applyAlignment="1" applyProtection="1">
      <alignment horizontal="left" vertical="center"/>
      <protection locked="0"/>
    </xf>
    <xf numFmtId="0" fontId="62" fillId="52" borderId="42" xfId="0" applyFont="1" applyFill="1" applyBorder="1" applyAlignment="1" applyProtection="1">
      <alignment horizontal="left" vertical="center"/>
      <protection locked="0"/>
    </xf>
    <xf numFmtId="0" fontId="62" fillId="53" borderId="42" xfId="0" applyFont="1" applyFill="1" applyBorder="1" applyAlignment="1" applyProtection="1">
      <alignment horizontal="left" vertical="center"/>
      <protection locked="0"/>
    </xf>
    <xf numFmtId="4" fontId="23" fillId="49" borderId="42" xfId="0" applyNumberFormat="1" applyFont="1" applyFill="1" applyBorder="1" applyAlignment="1">
      <alignment horizontal="left" vertical="center" wrapText="1"/>
    </xf>
    <xf numFmtId="0" fontId="2" fillId="0" borderId="1" xfId="0" applyFont="1" applyBorder="1" applyAlignment="1">
      <alignment horizontal="center" vertical="center"/>
    </xf>
    <xf numFmtId="4" fontId="4" fillId="0" borderId="1" xfId="0" applyNumberFormat="1" applyFont="1" applyBorder="1" applyAlignment="1">
      <alignment horizontal="left" vertical="center"/>
    </xf>
    <xf numFmtId="4" fontId="5" fillId="0" borderId="1" xfId="0" applyNumberFormat="1" applyFont="1" applyBorder="1" applyAlignment="1" applyProtection="1">
      <alignment horizontal="left" vertical="center"/>
      <protection locked="0"/>
    </xf>
    <xf numFmtId="4" fontId="21" fillId="0" borderId="1" xfId="0" applyNumberFormat="1" applyFont="1" applyBorder="1" applyAlignment="1" applyProtection="1">
      <alignment horizontal="left" vertical="center"/>
      <protection locked="0"/>
    </xf>
    <xf numFmtId="4" fontId="17" fillId="0" borderId="18" xfId="4" applyNumberFormat="1" applyFont="1" applyBorder="1" applyAlignment="1">
      <alignment horizontal="center" vertical="center" wrapText="1"/>
    </xf>
    <xf numFmtId="4" fontId="4" fillId="0" borderId="17" xfId="4" applyNumberFormat="1" applyFont="1" applyBorder="1" applyAlignment="1">
      <alignment horizontal="center" vertical="center" wrapText="1"/>
    </xf>
    <xf numFmtId="4" fontId="4" fillId="0" borderId="17" xfId="4" applyNumberFormat="1" applyFont="1" applyBorder="1" applyAlignment="1">
      <alignment horizontal="center" vertical="center"/>
    </xf>
    <xf numFmtId="4" fontId="44" fillId="0" borderId="17" xfId="4" applyNumberFormat="1" applyFont="1" applyBorder="1" applyAlignment="1">
      <alignment horizontal="center" vertical="center" wrapText="1"/>
    </xf>
    <xf numFmtId="4" fontId="44" fillId="0" borderId="17" xfId="4" applyNumberFormat="1" applyFont="1" applyBorder="1" applyAlignment="1">
      <alignment horizontal="center" vertical="center"/>
    </xf>
    <xf numFmtId="4" fontId="3" fillId="0" borderId="17" xfId="4" applyNumberFormat="1" applyFont="1" applyBorder="1" applyAlignment="1">
      <alignment horizontal="center" vertical="center" wrapText="1"/>
    </xf>
    <xf numFmtId="4" fontId="4" fillId="27" borderId="17" xfId="4" applyNumberFormat="1" applyFont="1" applyFill="1" applyBorder="1" applyAlignment="1">
      <alignment horizontal="center" vertical="center" wrapText="1"/>
    </xf>
    <xf numFmtId="4" fontId="4" fillId="28" borderId="17" xfId="4" applyNumberFormat="1" applyFont="1" applyFill="1" applyBorder="1" applyAlignment="1">
      <alignment horizontal="center" vertical="center" wrapText="1"/>
    </xf>
    <xf numFmtId="4" fontId="4" fillId="27" borderId="17" xfId="4" applyNumberFormat="1" applyFont="1" applyFill="1" applyBorder="1" applyAlignment="1">
      <alignment horizontal="center" vertical="center"/>
    </xf>
    <xf numFmtId="4" fontId="4" fillId="28" borderId="17" xfId="4" applyNumberFormat="1" applyFont="1" applyFill="1" applyBorder="1" applyAlignment="1">
      <alignment horizontal="center" vertical="center"/>
    </xf>
    <xf numFmtId="4" fontId="4" fillId="0" borderId="17" xfId="8" applyNumberFormat="1" applyFont="1" applyBorder="1" applyAlignment="1">
      <alignment horizontal="left" vertical="center"/>
    </xf>
    <xf numFmtId="4" fontId="5" fillId="0" borderId="21" xfId="8" applyNumberFormat="1" applyFont="1" applyBorder="1" applyAlignment="1" applyProtection="1">
      <alignment horizontal="left" vertical="center"/>
      <protection locked="0"/>
    </xf>
    <xf numFmtId="4" fontId="5" fillId="0" borderId="29" xfId="8" applyNumberFormat="1" applyFont="1" applyBorder="1" applyAlignment="1" applyProtection="1">
      <alignment horizontal="left" vertical="center"/>
      <protection locked="0"/>
    </xf>
    <xf numFmtId="4" fontId="5" fillId="0" borderId="26" xfId="8" applyNumberFormat="1" applyFont="1" applyBorder="1" applyAlignment="1" applyProtection="1">
      <alignment horizontal="left" vertical="center"/>
      <protection locked="0"/>
    </xf>
    <xf numFmtId="4" fontId="6" fillId="0" borderId="1" xfId="8" applyNumberFormat="1" applyFont="1" applyAlignment="1" applyProtection="1">
      <alignment horizontal="left" vertical="center"/>
      <protection locked="0"/>
    </xf>
    <xf numFmtId="4" fontId="21" fillId="0" borderId="21" xfId="8" applyNumberFormat="1" applyFont="1" applyBorder="1" applyAlignment="1" applyProtection="1">
      <alignment horizontal="left" vertical="center"/>
      <protection locked="0"/>
    </xf>
    <xf numFmtId="4" fontId="21" fillId="0" borderId="29" xfId="8" applyNumberFormat="1" applyFont="1" applyBorder="1" applyAlignment="1" applyProtection="1">
      <alignment horizontal="left" vertical="center"/>
      <protection locked="0"/>
    </xf>
    <xf numFmtId="4" fontId="21" fillId="0" borderId="26" xfId="8" applyNumberFormat="1" applyFont="1" applyBorder="1" applyAlignment="1" applyProtection="1">
      <alignment horizontal="left" vertical="center"/>
      <protection locked="0"/>
    </xf>
    <xf numFmtId="4" fontId="6" fillId="0" borderId="21" xfId="8" applyNumberFormat="1" applyFont="1" applyBorder="1" applyAlignment="1" applyProtection="1">
      <alignment horizontal="left" vertical="center"/>
      <protection locked="0"/>
    </xf>
    <xf numFmtId="4" fontId="6" fillId="0" borderId="29" xfId="8" applyNumberFormat="1" applyFont="1" applyBorder="1" applyAlignment="1" applyProtection="1">
      <alignment horizontal="left" vertical="center"/>
      <protection locked="0"/>
    </xf>
    <xf numFmtId="4" fontId="6" fillId="0" borderId="26" xfId="8" applyNumberFormat="1" applyFont="1" applyBorder="1" applyAlignment="1" applyProtection="1">
      <alignment horizontal="left" vertical="center"/>
      <protection locked="0"/>
    </xf>
    <xf numFmtId="4" fontId="4" fillId="0" borderId="21" xfId="8" applyNumberFormat="1" applyFont="1" applyBorder="1" applyAlignment="1">
      <alignment horizontal="left" vertical="center"/>
    </xf>
    <xf numFmtId="4" fontId="4" fillId="0" borderId="29" xfId="8" applyNumberFormat="1" applyFont="1" applyBorder="1" applyAlignment="1">
      <alignment horizontal="left" vertical="center"/>
    </xf>
    <xf numFmtId="4" fontId="4" fillId="0" borderId="26" xfId="8" applyNumberFormat="1" applyFont="1" applyBorder="1" applyAlignment="1">
      <alignment horizontal="left" vertical="center"/>
    </xf>
    <xf numFmtId="0" fontId="37" fillId="21" borderId="3" xfId="8" applyFont="1" applyFill="1" applyBorder="1" applyAlignment="1">
      <alignment horizontal="center" vertical="center"/>
    </xf>
    <xf numFmtId="0" fontId="35" fillId="8" borderId="3" xfId="8" applyFont="1" applyFill="1" applyBorder="1" applyAlignment="1">
      <alignment vertical="center"/>
    </xf>
    <xf numFmtId="0" fontId="25" fillId="22" borderId="3" xfId="8" applyFont="1" applyFill="1" applyBorder="1" applyAlignment="1">
      <alignment horizontal="center" vertical="center"/>
    </xf>
    <xf numFmtId="4" fontId="14" fillId="28" borderId="17" xfId="8" applyNumberFormat="1" applyFont="1" applyFill="1" applyBorder="1" applyAlignment="1">
      <alignment horizontal="center" vertical="center" wrapText="1"/>
    </xf>
    <xf numFmtId="4" fontId="14" fillId="0" borderId="17" xfId="8" applyNumberFormat="1" applyFont="1" applyBorder="1" applyAlignment="1">
      <alignment horizontal="center" vertical="center" wrapText="1"/>
    </xf>
    <xf numFmtId="4" fontId="14" fillId="0" borderId="17" xfId="8" applyNumberFormat="1" applyFont="1" applyBorder="1" applyAlignment="1">
      <alignment horizontal="center" vertical="center"/>
    </xf>
    <xf numFmtId="4" fontId="89" fillId="27" borderId="17" xfId="8" applyNumberFormat="1" applyFont="1" applyFill="1" applyBorder="1" applyAlignment="1">
      <alignment horizontal="center" vertical="center" wrapText="1"/>
    </xf>
    <xf numFmtId="4" fontId="89" fillId="27" borderId="17" xfId="8" applyNumberFormat="1" applyFont="1" applyFill="1" applyBorder="1" applyAlignment="1">
      <alignment horizontal="center" vertical="center"/>
    </xf>
    <xf numFmtId="4" fontId="67" fillId="28" borderId="17" xfId="8" applyNumberFormat="1" applyFont="1" applyFill="1" applyBorder="1" applyAlignment="1">
      <alignment horizontal="center" vertical="center" wrapText="1"/>
    </xf>
    <xf numFmtId="4" fontId="14" fillId="0" borderId="40" xfId="8" applyNumberFormat="1" applyFont="1" applyBorder="1" applyAlignment="1">
      <alignment horizontal="center" vertical="center" wrapText="1"/>
    </xf>
    <xf numFmtId="4" fontId="14" fillId="0" borderId="38" xfId="8" applyNumberFormat="1" applyFont="1" applyBorder="1" applyAlignment="1">
      <alignment horizontal="center" vertical="center" wrapText="1"/>
    </xf>
    <xf numFmtId="4" fontId="67" fillId="27" borderId="17" xfId="8" applyNumberFormat="1" applyFont="1" applyFill="1" applyBorder="1" applyAlignment="1">
      <alignment horizontal="center" vertical="center" wrapText="1"/>
    </xf>
    <xf numFmtId="4" fontId="67" fillId="28" borderId="17" xfId="8" applyNumberFormat="1" applyFont="1" applyFill="1" applyBorder="1" applyAlignment="1">
      <alignment horizontal="center" vertical="center"/>
    </xf>
    <xf numFmtId="4" fontId="14" fillId="27" borderId="17" xfId="8" applyNumberFormat="1" applyFont="1" applyFill="1" applyBorder="1" applyAlignment="1">
      <alignment horizontal="center" vertical="center" wrapText="1"/>
    </xf>
    <xf numFmtId="4" fontId="23" fillId="0" borderId="1" xfId="8" applyNumberFormat="1" applyFont="1" applyAlignment="1">
      <alignment horizontal="center" vertical="center" wrapText="1"/>
    </xf>
    <xf numFmtId="4" fontId="4" fillId="0" borderId="1" xfId="7" applyNumberFormat="1" applyFont="1" applyAlignment="1">
      <alignment horizontal="left" vertical="center"/>
    </xf>
    <xf numFmtId="4" fontId="6" fillId="0" borderId="1" xfId="7" applyNumberFormat="1" applyFont="1" applyAlignment="1">
      <alignment horizontal="left" vertical="center"/>
    </xf>
    <xf numFmtId="0" fontId="2" fillId="0" borderId="1" xfId="7" applyFont="1" applyAlignment="1">
      <alignment horizontal="center" vertical="center"/>
    </xf>
    <xf numFmtId="4" fontId="5" fillId="0" borderId="1" xfId="7" applyNumberFormat="1" applyFont="1" applyAlignment="1">
      <alignment horizontal="left" vertical="center"/>
    </xf>
    <xf numFmtId="4" fontId="5" fillId="16" borderId="1" xfId="0" applyNumberFormat="1" applyFont="1" applyFill="1" applyBorder="1" applyAlignment="1">
      <alignment horizontal="center" vertical="center"/>
    </xf>
    <xf numFmtId="166" fontId="77" fillId="58" borderId="42" xfId="1" applyNumberFormat="1" applyFont="1" applyFill="1" applyBorder="1" applyAlignment="1" applyProtection="1">
      <alignment horizontal="center" vertical="center"/>
    </xf>
    <xf numFmtId="166" fontId="77" fillId="56" borderId="42" xfId="1" applyNumberFormat="1" applyFont="1" applyFill="1" applyBorder="1" applyAlignment="1" applyProtection="1">
      <alignment horizontal="center" vertical="center" wrapText="1"/>
    </xf>
    <xf numFmtId="0" fontId="80" fillId="0" borderId="1" xfId="0" applyFont="1" applyBorder="1" applyAlignment="1">
      <alignment horizontal="center" vertical="center"/>
    </xf>
    <xf numFmtId="3" fontId="77" fillId="60" borderId="44" xfId="0" applyNumberFormat="1" applyFont="1" applyFill="1" applyBorder="1" applyAlignment="1">
      <alignment horizontal="left" vertical="center"/>
    </xf>
    <xf numFmtId="4" fontId="77" fillId="58" borderId="42" xfId="0" applyNumberFormat="1" applyFont="1" applyFill="1" applyBorder="1" applyAlignment="1">
      <alignment horizontal="center" vertical="center"/>
    </xf>
    <xf numFmtId="4" fontId="77" fillId="58" borderId="42" xfId="0" applyNumberFormat="1" applyFont="1" applyFill="1" applyBorder="1" applyAlignment="1">
      <alignment horizontal="center" vertical="center" wrapText="1"/>
    </xf>
    <xf numFmtId="165" fontId="77" fillId="58" borderId="42" xfId="0" applyNumberFormat="1" applyFont="1" applyFill="1" applyBorder="1" applyAlignment="1">
      <alignment horizontal="center" vertical="center" wrapText="1"/>
    </xf>
    <xf numFmtId="3" fontId="77" fillId="58" borderId="42" xfId="0" applyNumberFormat="1" applyFont="1" applyFill="1" applyBorder="1" applyAlignment="1">
      <alignment horizontal="center" vertical="center"/>
    </xf>
    <xf numFmtId="3" fontId="77" fillId="36" borderId="42" xfId="0" applyNumberFormat="1" applyFont="1" applyFill="1" applyBorder="1" applyAlignment="1">
      <alignment horizontal="center" vertical="center" wrapText="1"/>
    </xf>
    <xf numFmtId="3" fontId="77" fillId="40" borderId="42" xfId="0" applyNumberFormat="1" applyFont="1" applyFill="1" applyBorder="1" applyAlignment="1">
      <alignment horizontal="center" vertical="center" wrapText="1"/>
    </xf>
    <xf numFmtId="3" fontId="77" fillId="41" borderId="42" xfId="0" applyNumberFormat="1" applyFont="1" applyFill="1" applyBorder="1" applyAlignment="1">
      <alignment horizontal="center" vertical="center" wrapText="1"/>
    </xf>
    <xf numFmtId="3" fontId="77" fillId="39" borderId="42" xfId="0" applyNumberFormat="1" applyFont="1" applyFill="1" applyBorder="1" applyAlignment="1">
      <alignment horizontal="center" vertical="center" wrapText="1"/>
    </xf>
    <xf numFmtId="166" fontId="77" fillId="37" borderId="42" xfId="1" applyNumberFormat="1" applyFont="1" applyFill="1" applyBorder="1" applyAlignment="1" applyProtection="1">
      <alignment horizontal="center" vertical="center" wrapText="1"/>
    </xf>
    <xf numFmtId="166" fontId="77" fillId="39" borderId="42" xfId="1" applyNumberFormat="1" applyFont="1" applyFill="1" applyBorder="1" applyAlignment="1" applyProtection="1">
      <alignment horizontal="center" vertical="center" wrapText="1"/>
    </xf>
    <xf numFmtId="3" fontId="77" fillId="60" borderId="3" xfId="0" applyNumberFormat="1" applyFont="1" applyFill="1" applyBorder="1" applyAlignment="1">
      <alignment horizontal="left" vertical="center"/>
    </xf>
    <xf numFmtId="4" fontId="88" fillId="14" borderId="1" xfId="0" applyNumberFormat="1" applyFont="1" applyFill="1" applyBorder="1" applyAlignment="1">
      <alignment horizontal="right" vertical="center"/>
    </xf>
    <xf numFmtId="4" fontId="88" fillId="14" borderId="36" xfId="0" applyNumberFormat="1" applyFont="1" applyFill="1" applyBorder="1" applyAlignment="1">
      <alignment horizontal="right" vertical="center"/>
    </xf>
    <xf numFmtId="4" fontId="86" fillId="13" borderId="1" xfId="0" applyNumberFormat="1" applyFont="1" applyFill="1" applyBorder="1" applyAlignment="1">
      <alignment horizontal="right" vertical="center"/>
    </xf>
    <xf numFmtId="4" fontId="84" fillId="14" borderId="1" xfId="0" applyNumberFormat="1" applyFont="1" applyFill="1" applyBorder="1" applyAlignment="1">
      <alignment horizontal="right" vertical="center"/>
    </xf>
    <xf numFmtId="4" fontId="84" fillId="14" borderId="1" xfId="0" applyNumberFormat="1" applyFont="1" applyFill="1" applyBorder="1" applyAlignment="1">
      <alignment horizontal="center" vertical="center" wrapText="1"/>
    </xf>
    <xf numFmtId="4" fontId="79" fillId="0" borderId="1" xfId="0" applyNumberFormat="1" applyFont="1" applyBorder="1" applyAlignment="1">
      <alignment horizontal="center" vertical="center"/>
    </xf>
    <xf numFmtId="4" fontId="76" fillId="16" borderId="1" xfId="0" applyNumberFormat="1" applyFont="1" applyFill="1" applyBorder="1" applyAlignment="1">
      <alignment horizontal="center" vertical="center"/>
    </xf>
    <xf numFmtId="4" fontId="76" fillId="16" borderId="43" xfId="0" applyNumberFormat="1" applyFont="1" applyFill="1" applyBorder="1" applyAlignment="1">
      <alignment horizontal="center" vertical="center"/>
    </xf>
    <xf numFmtId="3" fontId="86" fillId="17" borderId="1" xfId="0" applyNumberFormat="1" applyFont="1" applyFill="1" applyBorder="1" applyAlignment="1">
      <alignment horizontal="right" vertical="center"/>
    </xf>
    <xf numFmtId="4" fontId="84" fillId="14" borderId="1" xfId="0" applyNumberFormat="1" applyFont="1" applyFill="1" applyBorder="1" applyAlignment="1">
      <alignment horizontal="right" vertical="center" wrapText="1"/>
    </xf>
    <xf numFmtId="4" fontId="76" fillId="0" borderId="1" xfId="0" applyNumberFormat="1" applyFont="1" applyBorder="1" applyAlignment="1">
      <alignment horizontal="center" vertical="center" wrapText="1"/>
    </xf>
    <xf numFmtId="4" fontId="77" fillId="0" borderId="1" xfId="0" applyNumberFormat="1" applyFont="1" applyBorder="1" applyAlignment="1">
      <alignment horizontal="center" vertical="center"/>
    </xf>
    <xf numFmtId="4" fontId="83" fillId="0" borderId="4" xfId="8" applyNumberFormat="1" applyFont="1" applyBorder="1" applyAlignment="1">
      <alignment horizontal="center" vertical="center"/>
    </xf>
    <xf numFmtId="4" fontId="83" fillId="0" borderId="44" xfId="8" applyNumberFormat="1" applyFont="1" applyBorder="1" applyAlignment="1">
      <alignment horizontal="center" vertical="center"/>
    </xf>
    <xf numFmtId="4" fontId="83" fillId="0" borderId="45" xfId="8" applyNumberFormat="1" applyFont="1" applyBorder="1" applyAlignment="1">
      <alignment horizontal="center" vertical="center"/>
    </xf>
    <xf numFmtId="4" fontId="4" fillId="33" borderId="21" xfId="0" applyNumberFormat="1" applyFont="1" applyFill="1" applyBorder="1" applyAlignment="1">
      <alignment horizontal="left" vertical="center" wrapText="1"/>
    </xf>
    <xf numFmtId="4" fontId="4" fillId="33" borderId="29" xfId="0" applyNumberFormat="1" applyFont="1" applyFill="1" applyBorder="1" applyAlignment="1">
      <alignment horizontal="left" vertical="center" wrapText="1"/>
    </xf>
    <xf numFmtId="3" fontId="10" fillId="17" borderId="1" xfId="0" applyNumberFormat="1" applyFont="1" applyFill="1" applyBorder="1" applyAlignment="1">
      <alignment horizontal="center" vertical="center"/>
    </xf>
    <xf numFmtId="4" fontId="21" fillId="0" borderId="1" xfId="0" applyNumberFormat="1" applyFont="1" applyBorder="1" applyAlignment="1">
      <alignment horizontal="left" vertical="center"/>
    </xf>
    <xf numFmtId="4" fontId="26" fillId="14" borderId="1" xfId="0" applyNumberFormat="1" applyFont="1" applyFill="1" applyBorder="1" applyAlignment="1">
      <alignment horizontal="left" vertical="center" wrapText="1"/>
    </xf>
    <xf numFmtId="4" fontId="26" fillId="14" borderId="1" xfId="0" applyNumberFormat="1" applyFont="1" applyFill="1" applyBorder="1" applyAlignment="1">
      <alignment horizontal="center" vertical="center"/>
    </xf>
    <xf numFmtId="4" fontId="5" fillId="16" borderId="43" xfId="0" applyNumberFormat="1" applyFont="1" applyFill="1" applyBorder="1" applyAlignment="1">
      <alignment horizontal="center" vertical="center"/>
    </xf>
    <xf numFmtId="4" fontId="17" fillId="0" borderId="1" xfId="0" applyNumberFormat="1" applyFont="1" applyBorder="1" applyAlignment="1">
      <alignment horizontal="center" vertical="center"/>
    </xf>
    <xf numFmtId="4" fontId="26" fillId="14" borderId="1" xfId="0" applyNumberFormat="1" applyFont="1" applyFill="1" applyBorder="1" applyAlignment="1">
      <alignment horizontal="right" vertical="center" wrapText="1"/>
    </xf>
    <xf numFmtId="4" fontId="26" fillId="14" borderId="1" xfId="0" applyNumberFormat="1" applyFont="1" applyFill="1" applyBorder="1" applyAlignment="1">
      <alignment horizontal="right" vertical="center"/>
    </xf>
    <xf numFmtId="4" fontId="18" fillId="0" borderId="1" xfId="0" applyNumberFormat="1" applyFont="1" applyBorder="1" applyAlignment="1">
      <alignment horizontal="center" vertical="center" wrapText="1"/>
    </xf>
    <xf numFmtId="4" fontId="21" fillId="0" borderId="1" xfId="0" applyNumberFormat="1" applyFont="1" applyBorder="1" applyAlignment="1">
      <alignment horizontal="center" vertical="center"/>
    </xf>
    <xf numFmtId="4" fontId="11" fillId="13" borderId="1" xfId="0" applyNumberFormat="1" applyFont="1" applyFill="1" applyBorder="1" applyAlignment="1">
      <alignment horizontal="right" vertical="center"/>
    </xf>
    <xf numFmtId="166" fontId="31" fillId="56" borderId="42" xfId="1" applyNumberFormat="1" applyFont="1" applyFill="1" applyBorder="1" applyAlignment="1" applyProtection="1">
      <alignment horizontal="center" vertical="center" wrapText="1"/>
    </xf>
    <xf numFmtId="3" fontId="17" fillId="39" borderId="42" xfId="0" applyNumberFormat="1" applyFont="1" applyFill="1" applyBorder="1" applyAlignment="1">
      <alignment horizontal="center" vertical="center" wrapText="1"/>
    </xf>
    <xf numFmtId="166" fontId="17" fillId="56" borderId="42" xfId="1" applyNumberFormat="1" applyFont="1" applyFill="1" applyBorder="1" applyAlignment="1" applyProtection="1">
      <alignment horizontal="center" vertical="center" wrapText="1"/>
    </xf>
    <xf numFmtId="165" fontId="17" fillId="58" borderId="42" xfId="0" applyNumberFormat="1" applyFont="1" applyFill="1" applyBorder="1" applyAlignment="1">
      <alignment horizontal="center" vertical="center" wrapText="1"/>
    </xf>
    <xf numFmtId="3" fontId="17" fillId="58" borderId="42" xfId="0" applyNumberFormat="1" applyFont="1" applyFill="1" applyBorder="1" applyAlignment="1">
      <alignment horizontal="center" vertical="center"/>
    </xf>
    <xf numFmtId="166" fontId="31" fillId="58" borderId="42" xfId="1" applyNumberFormat="1" applyFont="1" applyFill="1" applyBorder="1" applyAlignment="1" applyProtection="1">
      <alignment horizontal="center" vertical="center"/>
    </xf>
    <xf numFmtId="4" fontId="21" fillId="0" borderId="2" xfId="0" applyNumberFormat="1" applyFont="1" applyBorder="1" applyAlignment="1">
      <alignment horizontal="left" vertical="center"/>
    </xf>
    <xf numFmtId="4" fontId="26" fillId="14" borderId="1" xfId="0" applyNumberFormat="1" applyFont="1" applyFill="1" applyBorder="1" applyAlignment="1">
      <alignment horizontal="left" vertical="center"/>
    </xf>
    <xf numFmtId="4" fontId="71" fillId="58" borderId="42" xfId="0" applyNumberFormat="1" applyFont="1" applyFill="1" applyBorder="1" applyAlignment="1">
      <alignment horizontal="center" vertical="center"/>
    </xf>
    <xf numFmtId="4" fontId="17" fillId="58" borderId="42" xfId="0" applyNumberFormat="1" applyFont="1" applyFill="1" applyBorder="1" applyAlignment="1">
      <alignment horizontal="center" vertical="center" wrapText="1"/>
    </xf>
    <xf numFmtId="4" fontId="29" fillId="14" borderId="1" xfId="0" applyNumberFormat="1" applyFont="1" applyFill="1" applyBorder="1" applyAlignment="1">
      <alignment horizontal="right" vertical="center"/>
    </xf>
    <xf numFmtId="4" fontId="29" fillId="14" borderId="36" xfId="0" applyNumberFormat="1" applyFont="1" applyFill="1" applyBorder="1" applyAlignment="1">
      <alignment horizontal="right" vertical="center"/>
    </xf>
    <xf numFmtId="4" fontId="3" fillId="0" borderId="4" xfId="8" applyNumberFormat="1" applyFont="1" applyBorder="1" applyAlignment="1">
      <alignment horizontal="center" vertical="center"/>
    </xf>
    <xf numFmtId="4" fontId="3" fillId="0" borderId="44" xfId="8" applyNumberFormat="1" applyFont="1" applyBorder="1" applyAlignment="1">
      <alignment horizontal="center" vertical="center"/>
    </xf>
    <xf numFmtId="4" fontId="3" fillId="0" borderId="45" xfId="8" applyNumberFormat="1" applyFont="1" applyBorder="1" applyAlignment="1">
      <alignment horizontal="center" vertical="center"/>
    </xf>
    <xf numFmtId="3" fontId="31" fillId="40" borderId="42" xfId="0" applyNumberFormat="1" applyFont="1" applyFill="1" applyBorder="1" applyAlignment="1">
      <alignment horizontal="center" vertical="center" wrapText="1"/>
    </xf>
    <xf numFmtId="166" fontId="17" fillId="39" borderId="42" xfId="1" applyNumberFormat="1" applyFont="1" applyFill="1" applyBorder="1" applyAlignment="1" applyProtection="1">
      <alignment horizontal="center" vertical="center" wrapText="1"/>
    </xf>
    <xf numFmtId="3" fontId="31" fillId="41" borderId="42" xfId="0" applyNumberFormat="1" applyFont="1" applyFill="1" applyBorder="1" applyAlignment="1">
      <alignment horizontal="center" vertical="center" wrapText="1"/>
    </xf>
    <xf numFmtId="3" fontId="31" fillId="36" borderId="42" xfId="0" applyNumberFormat="1" applyFont="1" applyFill="1" applyBorder="1" applyAlignment="1">
      <alignment horizontal="center" vertical="center" wrapText="1"/>
    </xf>
    <xf numFmtId="166" fontId="17" fillId="37" borderId="42" xfId="1" applyNumberFormat="1" applyFont="1" applyFill="1" applyBorder="1" applyAlignment="1" applyProtection="1">
      <alignment horizontal="center" vertical="center" wrapText="1"/>
    </xf>
    <xf numFmtId="0" fontId="52" fillId="0" borderId="21" xfId="0" applyFont="1" applyBorder="1" applyAlignment="1">
      <alignment horizontal="center" vertical="center"/>
    </xf>
    <xf numFmtId="0" fontId="52" fillId="0" borderId="26" xfId="0" applyFont="1" applyBorder="1" applyAlignment="1">
      <alignment horizontal="center" vertical="center"/>
    </xf>
    <xf numFmtId="4" fontId="16" fillId="0" borderId="17" xfId="0" applyNumberFormat="1" applyFont="1" applyBorder="1" applyAlignment="1" applyProtection="1">
      <alignment horizontal="left" vertical="center"/>
      <protection locked="0"/>
    </xf>
    <xf numFmtId="4" fontId="4" fillId="0" borderId="21" xfId="0" applyNumberFormat="1" applyFont="1" applyBorder="1" applyAlignment="1">
      <alignment horizontal="left" vertical="center" wrapText="1"/>
    </xf>
    <xf numFmtId="4" fontId="4" fillId="0" borderId="29" xfId="0" applyNumberFormat="1" applyFont="1" applyBorder="1" applyAlignment="1">
      <alignment horizontal="left" vertical="center" wrapText="1"/>
    </xf>
    <xf numFmtId="4" fontId="4" fillId="0" borderId="21"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0" fontId="49" fillId="0" borderId="21"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26" xfId="0" applyFont="1" applyBorder="1" applyAlignment="1">
      <alignment horizontal="center" vertical="center" wrapText="1"/>
    </xf>
    <xf numFmtId="3" fontId="10" fillId="13" borderId="9" xfId="0" applyNumberFormat="1" applyFont="1" applyFill="1" applyBorder="1" applyAlignment="1">
      <alignment horizontal="center" vertical="center"/>
    </xf>
    <xf numFmtId="3" fontId="10" fillId="13" borderId="15" xfId="0" applyNumberFormat="1" applyFont="1" applyFill="1" applyBorder="1" applyAlignment="1">
      <alignment horizontal="center" vertical="center"/>
    </xf>
    <xf numFmtId="4" fontId="11" fillId="13" borderId="9" xfId="0" applyNumberFormat="1" applyFont="1" applyFill="1" applyBorder="1" applyAlignment="1">
      <alignment horizontal="center" vertical="center" wrapText="1"/>
    </xf>
    <xf numFmtId="4" fontId="11" fillId="13" borderId="14" xfId="0" applyNumberFormat="1" applyFont="1" applyFill="1" applyBorder="1" applyAlignment="1">
      <alignment horizontal="center" vertical="center" wrapText="1"/>
    </xf>
    <xf numFmtId="166" fontId="25" fillId="18" borderId="21" xfId="1" applyNumberFormat="1" applyFont="1" applyFill="1" applyBorder="1" applyAlignment="1" applyProtection="1">
      <alignment horizontal="center" vertical="center" wrapText="1"/>
    </xf>
    <xf numFmtId="166" fontId="25" fillId="18" borderId="29" xfId="1" applyNumberFormat="1" applyFont="1" applyFill="1" applyBorder="1" applyAlignment="1" applyProtection="1">
      <alignment horizontal="center" vertical="center" wrapText="1"/>
    </xf>
    <xf numFmtId="166" fontId="25" fillId="18" borderId="26" xfId="1" applyNumberFormat="1" applyFont="1" applyFill="1" applyBorder="1" applyAlignment="1" applyProtection="1">
      <alignment horizontal="center" vertical="center" wrapText="1"/>
    </xf>
    <xf numFmtId="3" fontId="31" fillId="19" borderId="24" xfId="0" applyNumberFormat="1" applyFont="1" applyFill="1" applyBorder="1" applyAlignment="1">
      <alignment horizontal="center" vertical="center" wrapText="1"/>
    </xf>
    <xf numFmtId="3" fontId="31" fillId="19" borderId="18" xfId="0" applyNumberFormat="1" applyFont="1" applyFill="1" applyBorder="1" applyAlignment="1">
      <alignment horizontal="center" vertical="center" wrapText="1"/>
    </xf>
    <xf numFmtId="166" fontId="10" fillId="18" borderId="27" xfId="1" applyNumberFormat="1" applyFont="1" applyFill="1" applyBorder="1" applyAlignment="1" applyProtection="1">
      <alignment horizontal="center" vertical="center" wrapText="1"/>
    </xf>
    <xf numFmtId="166" fontId="10" fillId="18" borderId="28" xfId="1" applyNumberFormat="1" applyFont="1" applyFill="1" applyBorder="1" applyAlignment="1" applyProtection="1">
      <alignment horizontal="center" vertical="center" wrapText="1"/>
    </xf>
    <xf numFmtId="166" fontId="9" fillId="18" borderId="25" xfId="1" applyNumberFormat="1" applyFont="1" applyFill="1" applyBorder="1" applyAlignment="1" applyProtection="1">
      <alignment horizontal="center" vertical="center" wrapText="1"/>
    </xf>
    <xf numFmtId="166" fontId="9" fillId="18" borderId="30" xfId="1" applyNumberFormat="1" applyFont="1" applyFill="1" applyBorder="1" applyAlignment="1" applyProtection="1">
      <alignment horizontal="center" vertical="center" wrapText="1"/>
    </xf>
    <xf numFmtId="166" fontId="17" fillId="19" borderId="27" xfId="1" applyNumberFormat="1" applyFont="1" applyFill="1" applyBorder="1" applyAlignment="1" applyProtection="1">
      <alignment horizontal="center" vertical="center" wrapText="1"/>
    </xf>
    <xf numFmtId="166" fontId="17" fillId="19" borderId="28" xfId="1" applyNumberFormat="1" applyFont="1" applyFill="1" applyBorder="1" applyAlignment="1" applyProtection="1">
      <alignment horizontal="center" vertical="center" wrapText="1"/>
    </xf>
    <xf numFmtId="3" fontId="17" fillId="19" borderId="25" xfId="0" applyNumberFormat="1" applyFont="1" applyFill="1" applyBorder="1" applyAlignment="1">
      <alignment horizontal="center" vertical="center" wrapText="1"/>
    </xf>
    <xf numFmtId="3" fontId="17" fillId="19" borderId="24" xfId="0" applyNumberFormat="1" applyFont="1" applyFill="1" applyBorder="1" applyAlignment="1">
      <alignment horizontal="center" vertical="center" wrapText="1"/>
    </xf>
    <xf numFmtId="166" fontId="25" fillId="13" borderId="10" xfId="1" applyNumberFormat="1" applyFont="1" applyFill="1" applyBorder="1" applyAlignment="1" applyProtection="1">
      <alignment horizontal="center" vertical="center"/>
    </xf>
    <xf numFmtId="166" fontId="25" fillId="13" borderId="19" xfId="1" applyNumberFormat="1" applyFont="1" applyFill="1" applyBorder="1" applyAlignment="1" applyProtection="1">
      <alignment horizontal="center" vertical="center"/>
    </xf>
    <xf numFmtId="166" fontId="25" fillId="13" borderId="6" xfId="1" applyNumberFormat="1" applyFont="1" applyFill="1" applyBorder="1" applyAlignment="1" applyProtection="1">
      <alignment horizontal="center" vertical="center"/>
    </xf>
    <xf numFmtId="166" fontId="25" fillId="13" borderId="2" xfId="1" applyNumberFormat="1" applyFont="1" applyFill="1" applyBorder="1" applyAlignment="1" applyProtection="1">
      <alignment horizontal="center" vertical="center"/>
    </xf>
    <xf numFmtId="4" fontId="21" fillId="0" borderId="2" xfId="0" applyNumberFormat="1" applyFont="1" applyBorder="1" applyAlignment="1">
      <alignment horizontal="center" vertical="center"/>
    </xf>
    <xf numFmtId="4" fontId="5" fillId="16" borderId="1" xfId="0" applyNumberFormat="1" applyFont="1" applyFill="1" applyBorder="1" applyAlignment="1" applyProtection="1">
      <alignment horizontal="center" vertical="center"/>
      <protection locked="0"/>
    </xf>
    <xf numFmtId="3" fontId="10" fillId="17" borderId="1" xfId="0" applyNumberFormat="1" applyFont="1" applyFill="1" applyBorder="1" applyAlignment="1">
      <alignment horizontal="right" vertical="center"/>
    </xf>
    <xf numFmtId="4" fontId="11" fillId="13" borderId="7" xfId="0" applyNumberFormat="1" applyFont="1" applyFill="1" applyBorder="1" applyAlignment="1">
      <alignment horizontal="center" vertical="center"/>
    </xf>
    <xf numFmtId="4" fontId="11" fillId="13" borderId="8" xfId="0" applyNumberFormat="1" applyFont="1" applyFill="1" applyBorder="1" applyAlignment="1">
      <alignment horizontal="center" vertical="center"/>
    </xf>
    <xf numFmtId="4" fontId="11" fillId="13" borderId="16" xfId="0" applyNumberFormat="1" applyFont="1" applyFill="1" applyBorder="1" applyAlignment="1">
      <alignment horizontal="center" vertical="center"/>
    </xf>
    <xf numFmtId="4" fontId="11" fillId="13" borderId="11" xfId="0" applyNumberFormat="1" applyFont="1" applyFill="1" applyBorder="1" applyAlignment="1">
      <alignment horizontal="center" vertical="center"/>
    </xf>
    <xf numFmtId="4" fontId="10" fillId="13" borderId="9" xfId="0" applyNumberFormat="1" applyFont="1" applyFill="1" applyBorder="1" applyAlignment="1">
      <alignment horizontal="center" vertical="center" wrapText="1"/>
    </xf>
    <xf numFmtId="4" fontId="10" fillId="13" borderId="14" xfId="0" applyNumberFormat="1" applyFont="1" applyFill="1" applyBorder="1" applyAlignment="1">
      <alignment horizontal="center" vertical="center" wrapText="1"/>
    </xf>
    <xf numFmtId="165" fontId="10" fillId="13" borderId="9" xfId="0" applyNumberFormat="1" applyFont="1" applyFill="1" applyBorder="1" applyAlignment="1">
      <alignment horizontal="center" vertical="center" wrapText="1"/>
    </xf>
    <xf numFmtId="165" fontId="10" fillId="13" borderId="14" xfId="0" applyNumberFormat="1" applyFont="1" applyFill="1" applyBorder="1" applyAlignment="1">
      <alignment horizontal="center" vertical="center" wrapText="1"/>
    </xf>
    <xf numFmtId="4" fontId="26" fillId="14" borderId="1" xfId="0" applyNumberFormat="1" applyFont="1" applyFill="1" applyBorder="1" applyAlignment="1">
      <alignment horizontal="center" vertical="center" wrapText="1"/>
    </xf>
    <xf numFmtId="4" fontId="17" fillId="0" borderId="1" xfId="0" applyNumberFormat="1" applyFont="1" applyBorder="1" applyAlignment="1">
      <alignment horizontal="right" vertical="center"/>
    </xf>
    <xf numFmtId="4" fontId="18" fillId="0" borderId="1" xfId="0" applyNumberFormat="1" applyFont="1" applyBorder="1" applyAlignment="1">
      <alignment horizontal="right" vertical="center" wrapText="1"/>
    </xf>
    <xf numFmtId="3" fontId="10" fillId="17" borderId="1" xfId="0" applyNumberFormat="1" applyFont="1" applyFill="1" applyBorder="1" applyAlignment="1" applyProtection="1">
      <alignment horizontal="right" vertical="center"/>
      <protection locked="0"/>
    </xf>
    <xf numFmtId="9" fontId="0" fillId="0" borderId="0" xfId="0" applyNumberFormat="1" applyAlignment="1">
      <alignment horizontal="left"/>
    </xf>
    <xf numFmtId="0" fontId="90" fillId="0" borderId="0" xfId="0" applyFont="1" applyAlignment="1">
      <alignment horizontal="left"/>
    </xf>
    <xf numFmtId="0" fontId="91" fillId="0" borderId="0" xfId="0" applyFont="1"/>
    <xf numFmtId="0" fontId="92" fillId="0" borderId="0" xfId="0" applyFont="1"/>
  </cellXfs>
  <cellStyles count="11">
    <cellStyle name="Comma" xfId="1" builtinId="3"/>
    <cellStyle name="Comma 2" xfId="5" xr:uid="{71E4101E-1062-4F94-AFD3-A030459E405F}"/>
    <cellStyle name="Hyperlink" xfId="3" builtinId="8"/>
    <cellStyle name="Hyperlink 2" xfId="10" xr:uid="{723CF125-DB4A-43DD-8FAF-8BC460670969}"/>
    <cellStyle name="Normal" xfId="0" builtinId="0"/>
    <cellStyle name="Normal 2" xfId="4" xr:uid="{02A7ACB6-C621-45ED-ADFF-F752096A1EDE}"/>
    <cellStyle name="Normal 2 2" xfId="8" xr:uid="{E3265678-DFDE-43B1-A640-4DEE82BF1C7F}"/>
    <cellStyle name="Normal 3" xfId="7" xr:uid="{01F959EA-ADA9-4639-87DB-65A89D319993}"/>
    <cellStyle name="Note" xfId="6" builtinId="10"/>
    <cellStyle name="Percent" xfId="2" builtinId="5"/>
    <cellStyle name="Percent 2" xfId="9" xr:uid="{0D780D11-9E12-489A-A86E-3C6CC77391F3}"/>
  </cellStyles>
  <dxfs count="2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00"/>
      <color rgb="FFFFB9A3"/>
      <color rgb="FFFFDCD1"/>
      <color rgb="FFFF7347"/>
      <color rgb="FFFFFFCC"/>
      <color rgb="FF6666FF"/>
      <color rgb="FFCCCC00"/>
      <color rgb="FFCC3399"/>
      <color rgb="FF0099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316230</xdr:colOff>
      <xdr:row>0</xdr:row>
      <xdr:rowOff>49530</xdr:rowOff>
    </xdr:from>
    <xdr:to>
      <xdr:col>1</xdr:col>
      <xdr:colOff>3064779</xdr:colOff>
      <xdr:row>2</xdr:row>
      <xdr:rowOff>181429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6230" y="49530"/>
          <a:ext cx="3103832" cy="501134"/>
        </a:xfrm>
        <a:prstGeom prst="rect">
          <a:avLst/>
        </a:prstGeom>
      </xdr:spPr>
    </xdr:pic>
    <xdr:clientData/>
  </xdr:twoCellAnchor>
  <xdr:twoCellAnchor>
    <xdr:from>
      <xdr:col>2</xdr:col>
      <xdr:colOff>866669</xdr:colOff>
      <xdr:row>9</xdr:row>
      <xdr:rowOff>136600</xdr:rowOff>
    </xdr:from>
    <xdr:to>
      <xdr:col>2</xdr:col>
      <xdr:colOff>1171132</xdr:colOff>
      <xdr:row>9</xdr:row>
      <xdr:rowOff>231290</xdr:rowOff>
    </xdr:to>
    <xdr:sp macro="" textlink="">
      <xdr:nvSpPr>
        <xdr:cNvPr id="2" name="Arrow: Left 1">
          <a:extLst>
            <a:ext uri="{FF2B5EF4-FFF2-40B4-BE49-F238E27FC236}">
              <a16:creationId xmlns:a16="http://schemas.microsoft.com/office/drawing/2014/main" id="{00000000-0008-0000-0200-000002000000}"/>
            </a:ext>
          </a:extLst>
        </xdr:cNvPr>
        <xdr:cNvSpPr/>
      </xdr:nvSpPr>
      <xdr:spPr>
        <a:xfrm rot="10800000">
          <a:off x="4657619" y="3479875"/>
          <a:ext cx="304463" cy="9469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editAs="oneCell">
    <xdr:from>
      <xdr:col>0</xdr:col>
      <xdr:colOff>253008</xdr:colOff>
      <xdr:row>10</xdr:row>
      <xdr:rowOff>491133</xdr:rowOff>
    </xdr:from>
    <xdr:to>
      <xdr:col>1</xdr:col>
      <xdr:colOff>2987523</xdr:colOff>
      <xdr:row>10</xdr:row>
      <xdr:rowOff>969712</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53008" y="4107656"/>
          <a:ext cx="3103133" cy="493819"/>
        </a:xfrm>
        <a:prstGeom prst="rect">
          <a:avLst/>
        </a:prstGeom>
      </xdr:spPr>
    </xdr:pic>
    <xdr:clientData/>
  </xdr:twoCellAnchor>
  <xdr:twoCellAnchor>
    <xdr:from>
      <xdr:col>2</xdr:col>
      <xdr:colOff>862853</xdr:colOff>
      <xdr:row>8</xdr:row>
      <xdr:rowOff>403412</xdr:rowOff>
    </xdr:from>
    <xdr:to>
      <xdr:col>2</xdr:col>
      <xdr:colOff>1167316</xdr:colOff>
      <xdr:row>8</xdr:row>
      <xdr:rowOff>498102</xdr:rowOff>
    </xdr:to>
    <xdr:sp macro="" textlink="">
      <xdr:nvSpPr>
        <xdr:cNvPr id="4" name="Arrow: Left 3">
          <a:extLst>
            <a:ext uri="{FF2B5EF4-FFF2-40B4-BE49-F238E27FC236}">
              <a16:creationId xmlns:a16="http://schemas.microsoft.com/office/drawing/2014/main" id="{00000000-0008-0000-0200-000004000000}"/>
            </a:ext>
          </a:extLst>
        </xdr:cNvPr>
        <xdr:cNvSpPr/>
      </xdr:nvSpPr>
      <xdr:spPr>
        <a:xfrm rot="10800000">
          <a:off x="4650441" y="3384177"/>
          <a:ext cx="304463" cy="9469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185771</xdr:colOff>
      <xdr:row>7</xdr:row>
      <xdr:rowOff>606778</xdr:rowOff>
    </xdr:from>
    <xdr:to>
      <xdr:col>1</xdr:col>
      <xdr:colOff>3297700</xdr:colOff>
      <xdr:row>8</xdr:row>
      <xdr:rowOff>99015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55565" y="606778"/>
          <a:ext cx="3108119" cy="4823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220464</xdr:colOff>
      <xdr:row>0</xdr:row>
      <xdr:rowOff>85502</xdr:rowOff>
    </xdr:from>
    <xdr:to>
      <xdr:col>1</xdr:col>
      <xdr:colOff>1008978</xdr:colOff>
      <xdr:row>0</xdr:row>
      <xdr:rowOff>403636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559" y="87407"/>
          <a:ext cx="1565754" cy="3124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4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39</xdr:row>
          <xdr:rowOff>495300</xdr:rowOff>
        </xdr:from>
        <xdr:to>
          <xdr:col>2</xdr:col>
          <xdr:colOff>641350</xdr:colOff>
          <xdr:row>41</xdr:row>
          <xdr:rowOff>12700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40</xdr:row>
          <xdr:rowOff>495300</xdr:rowOff>
        </xdr:from>
        <xdr:to>
          <xdr:col>2</xdr:col>
          <xdr:colOff>641350</xdr:colOff>
          <xdr:row>42</xdr:row>
          <xdr:rowOff>12700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4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41</xdr:row>
          <xdr:rowOff>495300</xdr:rowOff>
        </xdr:from>
        <xdr:to>
          <xdr:col>2</xdr:col>
          <xdr:colOff>641350</xdr:colOff>
          <xdr:row>43</xdr:row>
          <xdr:rowOff>12700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4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42</xdr:row>
          <xdr:rowOff>495300</xdr:rowOff>
        </xdr:from>
        <xdr:to>
          <xdr:col>2</xdr:col>
          <xdr:colOff>641350</xdr:colOff>
          <xdr:row>44</xdr:row>
          <xdr:rowOff>12700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4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43</xdr:row>
          <xdr:rowOff>495300</xdr:rowOff>
        </xdr:from>
        <xdr:to>
          <xdr:col>2</xdr:col>
          <xdr:colOff>641350</xdr:colOff>
          <xdr:row>45</xdr:row>
          <xdr:rowOff>12700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4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44</xdr:row>
          <xdr:rowOff>495300</xdr:rowOff>
        </xdr:from>
        <xdr:to>
          <xdr:col>2</xdr:col>
          <xdr:colOff>641350</xdr:colOff>
          <xdr:row>46</xdr:row>
          <xdr:rowOff>12700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4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45</xdr:row>
          <xdr:rowOff>495300</xdr:rowOff>
        </xdr:from>
        <xdr:to>
          <xdr:col>2</xdr:col>
          <xdr:colOff>641350</xdr:colOff>
          <xdr:row>47</xdr:row>
          <xdr:rowOff>12700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4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4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4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4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4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4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12700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4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4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4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4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4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4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4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4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4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4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4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4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4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4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4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4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4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4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4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4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4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4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4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4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4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4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4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4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4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4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4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4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4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4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4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4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4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4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4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4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4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4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0400-00006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821" name="Check Box 101" hidden="1">
              <a:extLst>
                <a:ext uri="{63B3BB69-23CF-44E3-9099-C40C66FF867C}">
                  <a14:compatExt spid="_x0000_s30821"/>
                </a:ext>
                <a:ext uri="{FF2B5EF4-FFF2-40B4-BE49-F238E27FC236}">
                  <a16:creationId xmlns:a16="http://schemas.microsoft.com/office/drawing/2014/main" id="{00000000-0008-0000-04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04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4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12700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4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04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00000000-0008-0000-0400-00007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00000000-0008-0000-04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04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04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04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04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04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04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04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04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04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04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4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4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04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4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4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4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4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853" name="Check Box 133" hidden="1">
              <a:extLst>
                <a:ext uri="{63B3BB69-23CF-44E3-9099-C40C66FF867C}">
                  <a14:compatExt spid="_x0000_s30853"/>
                </a:ext>
                <a:ext uri="{FF2B5EF4-FFF2-40B4-BE49-F238E27FC236}">
                  <a16:creationId xmlns:a16="http://schemas.microsoft.com/office/drawing/2014/main" id="{00000000-0008-0000-0400-00008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4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04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4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4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4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0400-00008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4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4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4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04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12700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4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4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04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04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868" name="Check Box 148" hidden="1">
              <a:extLst>
                <a:ext uri="{63B3BB69-23CF-44E3-9099-C40C66FF867C}">
                  <a14:compatExt spid="_x0000_s30868"/>
                </a:ext>
                <a:ext uri="{FF2B5EF4-FFF2-40B4-BE49-F238E27FC236}">
                  <a16:creationId xmlns:a16="http://schemas.microsoft.com/office/drawing/2014/main" id="{00000000-0008-0000-0400-00009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4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4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4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4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4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874" name="Check Box 154" hidden="1">
              <a:extLst>
                <a:ext uri="{63B3BB69-23CF-44E3-9099-C40C66FF867C}">
                  <a14:compatExt spid="_x0000_s30874"/>
                </a:ext>
                <a:ext uri="{FF2B5EF4-FFF2-40B4-BE49-F238E27FC236}">
                  <a16:creationId xmlns:a16="http://schemas.microsoft.com/office/drawing/2014/main" id="{00000000-0008-0000-0400-00009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875" name="Check Box 155" hidden="1">
              <a:extLst>
                <a:ext uri="{63B3BB69-23CF-44E3-9099-C40C66FF867C}">
                  <a14:compatExt spid="_x0000_s30875"/>
                </a:ext>
                <a:ext uri="{FF2B5EF4-FFF2-40B4-BE49-F238E27FC236}">
                  <a16:creationId xmlns:a16="http://schemas.microsoft.com/office/drawing/2014/main" id="{00000000-0008-0000-0400-00009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4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4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4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4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880" name="Check Box 160" hidden="1">
              <a:extLst>
                <a:ext uri="{63B3BB69-23CF-44E3-9099-C40C66FF867C}">
                  <a14:compatExt spid="_x0000_s30880"/>
                </a:ext>
                <a:ext uri="{FF2B5EF4-FFF2-40B4-BE49-F238E27FC236}">
                  <a16:creationId xmlns:a16="http://schemas.microsoft.com/office/drawing/2014/main" id="{00000000-0008-0000-0400-0000A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39</xdr:row>
          <xdr:rowOff>495300</xdr:rowOff>
        </xdr:from>
        <xdr:to>
          <xdr:col>2</xdr:col>
          <xdr:colOff>641350</xdr:colOff>
          <xdr:row>41</xdr:row>
          <xdr:rowOff>12700</xdr:rowOff>
        </xdr:to>
        <xdr:sp macro="" textlink="">
          <xdr:nvSpPr>
            <xdr:cNvPr id="30881" name="Check Box 161" hidden="1">
              <a:extLst>
                <a:ext uri="{63B3BB69-23CF-44E3-9099-C40C66FF867C}">
                  <a14:compatExt spid="_x0000_s30881"/>
                </a:ext>
                <a:ext uri="{FF2B5EF4-FFF2-40B4-BE49-F238E27FC236}">
                  <a16:creationId xmlns:a16="http://schemas.microsoft.com/office/drawing/2014/main" id="{00000000-0008-0000-0400-0000A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4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883" name="Check Box 163" hidden="1">
              <a:extLst>
                <a:ext uri="{63B3BB69-23CF-44E3-9099-C40C66FF867C}">
                  <a14:compatExt spid="_x0000_s30883"/>
                </a:ext>
                <a:ext uri="{FF2B5EF4-FFF2-40B4-BE49-F238E27FC236}">
                  <a16:creationId xmlns:a16="http://schemas.microsoft.com/office/drawing/2014/main" id="{00000000-0008-0000-0400-0000A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884" name="Check Box 164" hidden="1">
              <a:extLst>
                <a:ext uri="{63B3BB69-23CF-44E3-9099-C40C66FF867C}">
                  <a14:compatExt spid="_x0000_s30884"/>
                </a:ext>
                <a:ext uri="{FF2B5EF4-FFF2-40B4-BE49-F238E27FC236}">
                  <a16:creationId xmlns:a16="http://schemas.microsoft.com/office/drawing/2014/main" id="{00000000-0008-0000-0400-0000A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885" name="Check Box 165" hidden="1">
              <a:extLst>
                <a:ext uri="{63B3BB69-23CF-44E3-9099-C40C66FF867C}">
                  <a14:compatExt spid="_x0000_s30885"/>
                </a:ext>
                <a:ext uri="{FF2B5EF4-FFF2-40B4-BE49-F238E27FC236}">
                  <a16:creationId xmlns:a16="http://schemas.microsoft.com/office/drawing/2014/main" id="{00000000-0008-0000-0400-0000A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4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4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888" name="Check Box 168" hidden="1">
              <a:extLst>
                <a:ext uri="{63B3BB69-23CF-44E3-9099-C40C66FF867C}">
                  <a14:compatExt spid="_x0000_s30888"/>
                </a:ext>
                <a:ext uri="{FF2B5EF4-FFF2-40B4-BE49-F238E27FC236}">
                  <a16:creationId xmlns:a16="http://schemas.microsoft.com/office/drawing/2014/main" id="{00000000-0008-0000-0400-0000A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889" name="Check Box 169" hidden="1">
              <a:extLst>
                <a:ext uri="{63B3BB69-23CF-44E3-9099-C40C66FF867C}">
                  <a14:compatExt spid="_x0000_s30889"/>
                </a:ext>
                <a:ext uri="{FF2B5EF4-FFF2-40B4-BE49-F238E27FC236}">
                  <a16:creationId xmlns:a16="http://schemas.microsoft.com/office/drawing/2014/main" id="{00000000-0008-0000-0400-0000A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04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891" name="Check Box 171" hidden="1">
              <a:extLst>
                <a:ext uri="{63B3BB69-23CF-44E3-9099-C40C66FF867C}">
                  <a14:compatExt spid="_x0000_s30891"/>
                </a:ext>
                <a:ext uri="{FF2B5EF4-FFF2-40B4-BE49-F238E27FC236}">
                  <a16:creationId xmlns:a16="http://schemas.microsoft.com/office/drawing/2014/main" id="{00000000-0008-0000-04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892" name="Check Box 172" hidden="1">
              <a:extLst>
                <a:ext uri="{63B3BB69-23CF-44E3-9099-C40C66FF867C}">
                  <a14:compatExt spid="_x0000_s30892"/>
                </a:ext>
                <a:ext uri="{FF2B5EF4-FFF2-40B4-BE49-F238E27FC236}">
                  <a16:creationId xmlns:a16="http://schemas.microsoft.com/office/drawing/2014/main" id="{00000000-0008-0000-04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893" name="Check Box 173" hidden="1">
              <a:extLst>
                <a:ext uri="{63B3BB69-23CF-44E3-9099-C40C66FF867C}">
                  <a14:compatExt spid="_x0000_s30893"/>
                </a:ext>
                <a:ext uri="{FF2B5EF4-FFF2-40B4-BE49-F238E27FC236}">
                  <a16:creationId xmlns:a16="http://schemas.microsoft.com/office/drawing/2014/main" id="{00000000-0008-0000-04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894" name="Check Box 174" hidden="1">
              <a:extLst>
                <a:ext uri="{63B3BB69-23CF-44E3-9099-C40C66FF867C}">
                  <a14:compatExt spid="_x0000_s30894"/>
                </a:ext>
                <a:ext uri="{FF2B5EF4-FFF2-40B4-BE49-F238E27FC236}">
                  <a16:creationId xmlns:a16="http://schemas.microsoft.com/office/drawing/2014/main" id="{00000000-0008-0000-0400-0000A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895" name="Check Box 175" hidden="1">
              <a:extLst>
                <a:ext uri="{63B3BB69-23CF-44E3-9099-C40C66FF867C}">
                  <a14:compatExt spid="_x0000_s30895"/>
                </a:ext>
                <a:ext uri="{FF2B5EF4-FFF2-40B4-BE49-F238E27FC236}">
                  <a16:creationId xmlns:a16="http://schemas.microsoft.com/office/drawing/2014/main" id="{00000000-0008-0000-0400-0000A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896" name="Check Box 176" hidden="1">
              <a:extLst>
                <a:ext uri="{63B3BB69-23CF-44E3-9099-C40C66FF867C}">
                  <a14:compatExt spid="_x0000_s30896"/>
                </a:ext>
                <a:ext uri="{FF2B5EF4-FFF2-40B4-BE49-F238E27FC236}">
                  <a16:creationId xmlns:a16="http://schemas.microsoft.com/office/drawing/2014/main" id="{00000000-0008-0000-0400-0000B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897" name="Check Box 177" hidden="1">
              <a:extLst>
                <a:ext uri="{63B3BB69-23CF-44E3-9099-C40C66FF867C}">
                  <a14:compatExt spid="_x0000_s30897"/>
                </a:ext>
                <a:ext uri="{FF2B5EF4-FFF2-40B4-BE49-F238E27FC236}">
                  <a16:creationId xmlns:a16="http://schemas.microsoft.com/office/drawing/2014/main" id="{00000000-0008-0000-0400-0000B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898" name="Check Box 178" hidden="1">
              <a:extLst>
                <a:ext uri="{63B3BB69-23CF-44E3-9099-C40C66FF867C}">
                  <a14:compatExt spid="_x0000_s30898"/>
                </a:ext>
                <a:ext uri="{FF2B5EF4-FFF2-40B4-BE49-F238E27FC236}">
                  <a16:creationId xmlns:a16="http://schemas.microsoft.com/office/drawing/2014/main" id="{00000000-0008-0000-0400-0000B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12700</xdr:rowOff>
        </xdr:to>
        <xdr:sp macro="" textlink="">
          <xdr:nvSpPr>
            <xdr:cNvPr id="30899" name="Check Box 179" hidden="1">
              <a:extLst>
                <a:ext uri="{63B3BB69-23CF-44E3-9099-C40C66FF867C}">
                  <a14:compatExt spid="_x0000_s30899"/>
                </a:ext>
                <a:ext uri="{FF2B5EF4-FFF2-40B4-BE49-F238E27FC236}">
                  <a16:creationId xmlns:a16="http://schemas.microsoft.com/office/drawing/2014/main" id="{00000000-0008-0000-0400-0000B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900" name="Check Box 180" hidden="1">
              <a:extLst>
                <a:ext uri="{63B3BB69-23CF-44E3-9099-C40C66FF867C}">
                  <a14:compatExt spid="_x0000_s30900"/>
                </a:ext>
                <a:ext uri="{FF2B5EF4-FFF2-40B4-BE49-F238E27FC236}">
                  <a16:creationId xmlns:a16="http://schemas.microsoft.com/office/drawing/2014/main" id="{00000000-0008-0000-0400-0000B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901" name="Check Box 181" hidden="1">
              <a:extLst>
                <a:ext uri="{63B3BB69-23CF-44E3-9099-C40C66FF867C}">
                  <a14:compatExt spid="_x0000_s30901"/>
                </a:ext>
                <a:ext uri="{FF2B5EF4-FFF2-40B4-BE49-F238E27FC236}">
                  <a16:creationId xmlns:a16="http://schemas.microsoft.com/office/drawing/2014/main" id="{00000000-0008-0000-0400-0000B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902" name="Check Box 182" hidden="1">
              <a:extLst>
                <a:ext uri="{63B3BB69-23CF-44E3-9099-C40C66FF867C}">
                  <a14:compatExt spid="_x0000_s30902"/>
                </a:ext>
                <a:ext uri="{FF2B5EF4-FFF2-40B4-BE49-F238E27FC236}">
                  <a16:creationId xmlns:a16="http://schemas.microsoft.com/office/drawing/2014/main" id="{00000000-0008-0000-0400-0000B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903" name="Check Box 183" hidden="1">
              <a:extLst>
                <a:ext uri="{63B3BB69-23CF-44E3-9099-C40C66FF867C}">
                  <a14:compatExt spid="_x0000_s30903"/>
                </a:ext>
                <a:ext uri="{FF2B5EF4-FFF2-40B4-BE49-F238E27FC236}">
                  <a16:creationId xmlns:a16="http://schemas.microsoft.com/office/drawing/2014/main" id="{00000000-0008-0000-0400-0000B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904" name="Check Box 184" hidden="1">
              <a:extLst>
                <a:ext uri="{63B3BB69-23CF-44E3-9099-C40C66FF867C}">
                  <a14:compatExt spid="_x0000_s30904"/>
                </a:ext>
                <a:ext uri="{FF2B5EF4-FFF2-40B4-BE49-F238E27FC236}">
                  <a16:creationId xmlns:a16="http://schemas.microsoft.com/office/drawing/2014/main" id="{00000000-0008-0000-0400-0000B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905" name="Check Box 185" hidden="1">
              <a:extLst>
                <a:ext uri="{63B3BB69-23CF-44E3-9099-C40C66FF867C}">
                  <a14:compatExt spid="_x0000_s30905"/>
                </a:ext>
                <a:ext uri="{FF2B5EF4-FFF2-40B4-BE49-F238E27FC236}">
                  <a16:creationId xmlns:a16="http://schemas.microsoft.com/office/drawing/2014/main" id="{00000000-0008-0000-0400-0000B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906" name="Check Box 186" hidden="1">
              <a:extLst>
                <a:ext uri="{63B3BB69-23CF-44E3-9099-C40C66FF867C}">
                  <a14:compatExt spid="_x0000_s30906"/>
                </a:ext>
                <a:ext uri="{FF2B5EF4-FFF2-40B4-BE49-F238E27FC236}">
                  <a16:creationId xmlns:a16="http://schemas.microsoft.com/office/drawing/2014/main" id="{00000000-0008-0000-0400-0000B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907" name="Check Box 187" hidden="1">
              <a:extLst>
                <a:ext uri="{63B3BB69-23CF-44E3-9099-C40C66FF867C}">
                  <a14:compatExt spid="_x0000_s30907"/>
                </a:ext>
                <a:ext uri="{FF2B5EF4-FFF2-40B4-BE49-F238E27FC236}">
                  <a16:creationId xmlns:a16="http://schemas.microsoft.com/office/drawing/2014/main" id="{00000000-0008-0000-0400-0000B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908" name="Check Box 188" hidden="1">
              <a:extLst>
                <a:ext uri="{63B3BB69-23CF-44E3-9099-C40C66FF867C}">
                  <a14:compatExt spid="_x0000_s30908"/>
                </a:ext>
                <a:ext uri="{FF2B5EF4-FFF2-40B4-BE49-F238E27FC236}">
                  <a16:creationId xmlns:a16="http://schemas.microsoft.com/office/drawing/2014/main" id="{00000000-0008-0000-0400-0000B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909" name="Check Box 189" hidden="1">
              <a:extLst>
                <a:ext uri="{63B3BB69-23CF-44E3-9099-C40C66FF867C}">
                  <a14:compatExt spid="_x0000_s30909"/>
                </a:ext>
                <a:ext uri="{FF2B5EF4-FFF2-40B4-BE49-F238E27FC236}">
                  <a16:creationId xmlns:a16="http://schemas.microsoft.com/office/drawing/2014/main" id="{00000000-0008-0000-0400-0000B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910" name="Check Box 190" hidden="1">
              <a:extLst>
                <a:ext uri="{63B3BB69-23CF-44E3-9099-C40C66FF867C}">
                  <a14:compatExt spid="_x0000_s30910"/>
                </a:ext>
                <a:ext uri="{FF2B5EF4-FFF2-40B4-BE49-F238E27FC236}">
                  <a16:creationId xmlns:a16="http://schemas.microsoft.com/office/drawing/2014/main" id="{00000000-0008-0000-0400-0000B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911" name="Check Box 191" hidden="1">
              <a:extLst>
                <a:ext uri="{63B3BB69-23CF-44E3-9099-C40C66FF867C}">
                  <a14:compatExt spid="_x0000_s30911"/>
                </a:ext>
                <a:ext uri="{FF2B5EF4-FFF2-40B4-BE49-F238E27FC236}">
                  <a16:creationId xmlns:a16="http://schemas.microsoft.com/office/drawing/2014/main" id="{00000000-0008-0000-0400-0000B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912" name="Check Box 192" hidden="1">
              <a:extLst>
                <a:ext uri="{63B3BB69-23CF-44E3-9099-C40C66FF867C}">
                  <a14:compatExt spid="_x0000_s30912"/>
                </a:ext>
                <a:ext uri="{FF2B5EF4-FFF2-40B4-BE49-F238E27FC236}">
                  <a16:creationId xmlns:a16="http://schemas.microsoft.com/office/drawing/2014/main" id="{00000000-0008-0000-0400-0000C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913" name="Check Box 193" hidden="1">
              <a:extLst>
                <a:ext uri="{63B3BB69-23CF-44E3-9099-C40C66FF867C}">
                  <a14:compatExt spid="_x0000_s30913"/>
                </a:ext>
                <a:ext uri="{FF2B5EF4-FFF2-40B4-BE49-F238E27FC236}">
                  <a16:creationId xmlns:a16="http://schemas.microsoft.com/office/drawing/2014/main" id="{00000000-0008-0000-0400-0000C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914" name="Check Box 194" hidden="1">
              <a:extLst>
                <a:ext uri="{63B3BB69-23CF-44E3-9099-C40C66FF867C}">
                  <a14:compatExt spid="_x0000_s30914"/>
                </a:ext>
                <a:ext uri="{FF2B5EF4-FFF2-40B4-BE49-F238E27FC236}">
                  <a16:creationId xmlns:a16="http://schemas.microsoft.com/office/drawing/2014/main" id="{00000000-0008-0000-0400-0000C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915" name="Check Box 195" hidden="1">
              <a:extLst>
                <a:ext uri="{63B3BB69-23CF-44E3-9099-C40C66FF867C}">
                  <a14:compatExt spid="_x0000_s30915"/>
                </a:ext>
                <a:ext uri="{FF2B5EF4-FFF2-40B4-BE49-F238E27FC236}">
                  <a16:creationId xmlns:a16="http://schemas.microsoft.com/office/drawing/2014/main" id="{00000000-0008-0000-0400-0000C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916" name="Check Box 196" hidden="1">
              <a:extLst>
                <a:ext uri="{63B3BB69-23CF-44E3-9099-C40C66FF867C}">
                  <a14:compatExt spid="_x0000_s30916"/>
                </a:ext>
                <a:ext uri="{FF2B5EF4-FFF2-40B4-BE49-F238E27FC236}">
                  <a16:creationId xmlns:a16="http://schemas.microsoft.com/office/drawing/2014/main" id="{00000000-0008-0000-0400-0000C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917" name="Check Box 197" hidden="1">
              <a:extLst>
                <a:ext uri="{63B3BB69-23CF-44E3-9099-C40C66FF867C}">
                  <a14:compatExt spid="_x0000_s30917"/>
                </a:ext>
                <a:ext uri="{FF2B5EF4-FFF2-40B4-BE49-F238E27FC236}">
                  <a16:creationId xmlns:a16="http://schemas.microsoft.com/office/drawing/2014/main" id="{00000000-0008-0000-0400-0000C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918" name="Check Box 198" hidden="1">
              <a:extLst>
                <a:ext uri="{63B3BB69-23CF-44E3-9099-C40C66FF867C}">
                  <a14:compatExt spid="_x0000_s30918"/>
                </a:ext>
                <a:ext uri="{FF2B5EF4-FFF2-40B4-BE49-F238E27FC236}">
                  <a16:creationId xmlns:a16="http://schemas.microsoft.com/office/drawing/2014/main" id="{00000000-0008-0000-0400-0000C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919" name="Check Box 199" hidden="1">
              <a:extLst>
                <a:ext uri="{63B3BB69-23CF-44E3-9099-C40C66FF867C}">
                  <a14:compatExt spid="_x0000_s30919"/>
                </a:ext>
                <a:ext uri="{FF2B5EF4-FFF2-40B4-BE49-F238E27FC236}">
                  <a16:creationId xmlns:a16="http://schemas.microsoft.com/office/drawing/2014/main" id="{00000000-0008-0000-0400-0000C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920" name="Check Box 200" hidden="1">
              <a:extLst>
                <a:ext uri="{63B3BB69-23CF-44E3-9099-C40C66FF867C}">
                  <a14:compatExt spid="_x0000_s30920"/>
                </a:ext>
                <a:ext uri="{FF2B5EF4-FFF2-40B4-BE49-F238E27FC236}">
                  <a16:creationId xmlns:a16="http://schemas.microsoft.com/office/drawing/2014/main" id="{00000000-0008-0000-0400-0000C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921" name="Check Box 201" hidden="1">
              <a:extLst>
                <a:ext uri="{63B3BB69-23CF-44E3-9099-C40C66FF867C}">
                  <a14:compatExt spid="_x0000_s30921"/>
                </a:ext>
                <a:ext uri="{FF2B5EF4-FFF2-40B4-BE49-F238E27FC236}">
                  <a16:creationId xmlns:a16="http://schemas.microsoft.com/office/drawing/2014/main" id="{00000000-0008-0000-0400-0000C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922" name="Check Box 202" hidden="1">
              <a:extLst>
                <a:ext uri="{63B3BB69-23CF-44E3-9099-C40C66FF867C}">
                  <a14:compatExt spid="_x0000_s30922"/>
                </a:ext>
                <a:ext uri="{FF2B5EF4-FFF2-40B4-BE49-F238E27FC236}">
                  <a16:creationId xmlns:a16="http://schemas.microsoft.com/office/drawing/2014/main" id="{00000000-0008-0000-0400-0000C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923" name="Check Box 203" hidden="1">
              <a:extLst>
                <a:ext uri="{63B3BB69-23CF-44E3-9099-C40C66FF867C}">
                  <a14:compatExt spid="_x0000_s30923"/>
                </a:ext>
                <a:ext uri="{FF2B5EF4-FFF2-40B4-BE49-F238E27FC236}">
                  <a16:creationId xmlns:a16="http://schemas.microsoft.com/office/drawing/2014/main" id="{00000000-0008-0000-0400-0000C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924" name="Check Box 204" hidden="1">
              <a:extLst>
                <a:ext uri="{63B3BB69-23CF-44E3-9099-C40C66FF867C}">
                  <a14:compatExt spid="_x0000_s30924"/>
                </a:ext>
                <a:ext uri="{FF2B5EF4-FFF2-40B4-BE49-F238E27FC236}">
                  <a16:creationId xmlns:a16="http://schemas.microsoft.com/office/drawing/2014/main" id="{00000000-0008-0000-0400-0000C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925" name="Check Box 205" hidden="1">
              <a:extLst>
                <a:ext uri="{63B3BB69-23CF-44E3-9099-C40C66FF867C}">
                  <a14:compatExt spid="_x0000_s30925"/>
                </a:ext>
                <a:ext uri="{FF2B5EF4-FFF2-40B4-BE49-F238E27FC236}">
                  <a16:creationId xmlns:a16="http://schemas.microsoft.com/office/drawing/2014/main" id="{00000000-0008-0000-0400-0000C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926" name="Check Box 206" hidden="1">
              <a:extLst>
                <a:ext uri="{63B3BB69-23CF-44E3-9099-C40C66FF867C}">
                  <a14:compatExt spid="_x0000_s30926"/>
                </a:ext>
                <a:ext uri="{FF2B5EF4-FFF2-40B4-BE49-F238E27FC236}">
                  <a16:creationId xmlns:a16="http://schemas.microsoft.com/office/drawing/2014/main" id="{00000000-0008-0000-0400-0000C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927" name="Check Box 207" hidden="1">
              <a:extLst>
                <a:ext uri="{63B3BB69-23CF-44E3-9099-C40C66FF867C}">
                  <a14:compatExt spid="_x0000_s30927"/>
                </a:ext>
                <a:ext uri="{FF2B5EF4-FFF2-40B4-BE49-F238E27FC236}">
                  <a16:creationId xmlns:a16="http://schemas.microsoft.com/office/drawing/2014/main" id="{00000000-0008-0000-0400-0000C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928" name="Check Box 208" hidden="1">
              <a:extLst>
                <a:ext uri="{63B3BB69-23CF-44E3-9099-C40C66FF867C}">
                  <a14:compatExt spid="_x0000_s30928"/>
                </a:ext>
                <a:ext uri="{FF2B5EF4-FFF2-40B4-BE49-F238E27FC236}">
                  <a16:creationId xmlns:a16="http://schemas.microsoft.com/office/drawing/2014/main" id="{00000000-0008-0000-0400-0000D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929" name="Check Box 209" hidden="1">
              <a:extLst>
                <a:ext uri="{63B3BB69-23CF-44E3-9099-C40C66FF867C}">
                  <a14:compatExt spid="_x0000_s30929"/>
                </a:ext>
                <a:ext uri="{FF2B5EF4-FFF2-40B4-BE49-F238E27FC236}">
                  <a16:creationId xmlns:a16="http://schemas.microsoft.com/office/drawing/2014/main" id="{00000000-0008-0000-0400-0000D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930" name="Check Box 210" hidden="1">
              <a:extLst>
                <a:ext uri="{63B3BB69-23CF-44E3-9099-C40C66FF867C}">
                  <a14:compatExt spid="_x0000_s30930"/>
                </a:ext>
                <a:ext uri="{FF2B5EF4-FFF2-40B4-BE49-F238E27FC236}">
                  <a16:creationId xmlns:a16="http://schemas.microsoft.com/office/drawing/2014/main" id="{00000000-0008-0000-0400-0000D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931" name="Check Box 211" hidden="1">
              <a:extLst>
                <a:ext uri="{63B3BB69-23CF-44E3-9099-C40C66FF867C}">
                  <a14:compatExt spid="_x0000_s30931"/>
                </a:ext>
                <a:ext uri="{FF2B5EF4-FFF2-40B4-BE49-F238E27FC236}">
                  <a16:creationId xmlns:a16="http://schemas.microsoft.com/office/drawing/2014/main" id="{00000000-0008-0000-0400-0000D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932" name="Check Box 212" hidden="1">
              <a:extLst>
                <a:ext uri="{63B3BB69-23CF-44E3-9099-C40C66FF867C}">
                  <a14:compatExt spid="_x0000_s30932"/>
                </a:ext>
                <a:ext uri="{FF2B5EF4-FFF2-40B4-BE49-F238E27FC236}">
                  <a16:creationId xmlns:a16="http://schemas.microsoft.com/office/drawing/2014/main" id="{00000000-0008-0000-0400-0000D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933" name="Check Box 213" hidden="1">
              <a:extLst>
                <a:ext uri="{63B3BB69-23CF-44E3-9099-C40C66FF867C}">
                  <a14:compatExt spid="_x0000_s30933"/>
                </a:ext>
                <a:ext uri="{FF2B5EF4-FFF2-40B4-BE49-F238E27FC236}">
                  <a16:creationId xmlns:a16="http://schemas.microsoft.com/office/drawing/2014/main" id="{00000000-0008-0000-0400-0000D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934" name="Check Box 214" hidden="1">
              <a:extLst>
                <a:ext uri="{63B3BB69-23CF-44E3-9099-C40C66FF867C}">
                  <a14:compatExt spid="_x0000_s30934"/>
                </a:ext>
                <a:ext uri="{FF2B5EF4-FFF2-40B4-BE49-F238E27FC236}">
                  <a16:creationId xmlns:a16="http://schemas.microsoft.com/office/drawing/2014/main" id="{00000000-0008-0000-0400-0000D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935" name="Check Box 215" hidden="1">
              <a:extLst>
                <a:ext uri="{63B3BB69-23CF-44E3-9099-C40C66FF867C}">
                  <a14:compatExt spid="_x0000_s30935"/>
                </a:ext>
                <a:ext uri="{FF2B5EF4-FFF2-40B4-BE49-F238E27FC236}">
                  <a16:creationId xmlns:a16="http://schemas.microsoft.com/office/drawing/2014/main" id="{00000000-0008-0000-0400-0000D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936" name="Check Box 216" hidden="1">
              <a:extLst>
                <a:ext uri="{63B3BB69-23CF-44E3-9099-C40C66FF867C}">
                  <a14:compatExt spid="_x0000_s30936"/>
                </a:ext>
                <a:ext uri="{FF2B5EF4-FFF2-40B4-BE49-F238E27FC236}">
                  <a16:creationId xmlns:a16="http://schemas.microsoft.com/office/drawing/2014/main" id="{00000000-0008-0000-0400-0000D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937" name="Check Box 217" hidden="1">
              <a:extLst>
                <a:ext uri="{63B3BB69-23CF-44E3-9099-C40C66FF867C}">
                  <a14:compatExt spid="_x0000_s30937"/>
                </a:ext>
                <a:ext uri="{FF2B5EF4-FFF2-40B4-BE49-F238E27FC236}">
                  <a16:creationId xmlns:a16="http://schemas.microsoft.com/office/drawing/2014/main" id="{00000000-0008-0000-0400-0000D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938" name="Check Box 218" hidden="1">
              <a:extLst>
                <a:ext uri="{63B3BB69-23CF-44E3-9099-C40C66FF867C}">
                  <a14:compatExt spid="_x0000_s30938"/>
                </a:ext>
                <a:ext uri="{FF2B5EF4-FFF2-40B4-BE49-F238E27FC236}">
                  <a16:creationId xmlns:a16="http://schemas.microsoft.com/office/drawing/2014/main" id="{00000000-0008-0000-0400-0000D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939" name="Check Box 219" hidden="1">
              <a:extLst>
                <a:ext uri="{63B3BB69-23CF-44E3-9099-C40C66FF867C}">
                  <a14:compatExt spid="_x0000_s30939"/>
                </a:ext>
                <a:ext uri="{FF2B5EF4-FFF2-40B4-BE49-F238E27FC236}">
                  <a16:creationId xmlns:a16="http://schemas.microsoft.com/office/drawing/2014/main" id="{00000000-0008-0000-0400-0000D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940" name="Check Box 220" hidden="1">
              <a:extLst>
                <a:ext uri="{63B3BB69-23CF-44E3-9099-C40C66FF867C}">
                  <a14:compatExt spid="_x0000_s30940"/>
                </a:ext>
                <a:ext uri="{FF2B5EF4-FFF2-40B4-BE49-F238E27FC236}">
                  <a16:creationId xmlns:a16="http://schemas.microsoft.com/office/drawing/2014/main" id="{00000000-0008-0000-0400-0000D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941" name="Check Box 221" hidden="1">
              <a:extLst>
                <a:ext uri="{63B3BB69-23CF-44E3-9099-C40C66FF867C}">
                  <a14:compatExt spid="_x0000_s30941"/>
                </a:ext>
                <a:ext uri="{FF2B5EF4-FFF2-40B4-BE49-F238E27FC236}">
                  <a16:creationId xmlns:a16="http://schemas.microsoft.com/office/drawing/2014/main" id="{00000000-0008-0000-0400-0000D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942" name="Check Box 222" hidden="1">
              <a:extLst>
                <a:ext uri="{63B3BB69-23CF-44E3-9099-C40C66FF867C}">
                  <a14:compatExt spid="_x0000_s30942"/>
                </a:ext>
                <a:ext uri="{FF2B5EF4-FFF2-40B4-BE49-F238E27FC236}">
                  <a16:creationId xmlns:a16="http://schemas.microsoft.com/office/drawing/2014/main" id="{00000000-0008-0000-0400-0000D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943" name="Check Box 223" hidden="1">
              <a:extLst>
                <a:ext uri="{63B3BB69-23CF-44E3-9099-C40C66FF867C}">
                  <a14:compatExt spid="_x0000_s30943"/>
                </a:ext>
                <a:ext uri="{FF2B5EF4-FFF2-40B4-BE49-F238E27FC236}">
                  <a16:creationId xmlns:a16="http://schemas.microsoft.com/office/drawing/2014/main" id="{00000000-0008-0000-0400-0000D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944" name="Check Box 224" hidden="1">
              <a:extLst>
                <a:ext uri="{63B3BB69-23CF-44E3-9099-C40C66FF867C}">
                  <a14:compatExt spid="_x0000_s30944"/>
                </a:ext>
                <a:ext uri="{FF2B5EF4-FFF2-40B4-BE49-F238E27FC236}">
                  <a16:creationId xmlns:a16="http://schemas.microsoft.com/office/drawing/2014/main" id="{00000000-0008-0000-0400-0000E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945" name="Check Box 225" hidden="1">
              <a:extLst>
                <a:ext uri="{63B3BB69-23CF-44E3-9099-C40C66FF867C}">
                  <a14:compatExt spid="_x0000_s30945"/>
                </a:ext>
                <a:ext uri="{FF2B5EF4-FFF2-40B4-BE49-F238E27FC236}">
                  <a16:creationId xmlns:a16="http://schemas.microsoft.com/office/drawing/2014/main" id="{00000000-0008-0000-0400-0000E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4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947" name="Check Box 227" hidden="1">
              <a:extLst>
                <a:ext uri="{63B3BB69-23CF-44E3-9099-C40C66FF867C}">
                  <a14:compatExt spid="_x0000_s30947"/>
                </a:ext>
                <a:ext uri="{FF2B5EF4-FFF2-40B4-BE49-F238E27FC236}">
                  <a16:creationId xmlns:a16="http://schemas.microsoft.com/office/drawing/2014/main" id="{00000000-0008-0000-0400-0000E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948" name="Check Box 228" hidden="1">
              <a:extLst>
                <a:ext uri="{63B3BB69-23CF-44E3-9099-C40C66FF867C}">
                  <a14:compatExt spid="_x0000_s30948"/>
                </a:ext>
                <a:ext uri="{FF2B5EF4-FFF2-40B4-BE49-F238E27FC236}">
                  <a16:creationId xmlns:a16="http://schemas.microsoft.com/office/drawing/2014/main" id="{00000000-0008-0000-0400-0000E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949" name="Check Box 229" hidden="1">
              <a:extLst>
                <a:ext uri="{63B3BB69-23CF-44E3-9099-C40C66FF867C}">
                  <a14:compatExt spid="_x0000_s30949"/>
                </a:ext>
                <a:ext uri="{FF2B5EF4-FFF2-40B4-BE49-F238E27FC236}">
                  <a16:creationId xmlns:a16="http://schemas.microsoft.com/office/drawing/2014/main" id="{00000000-0008-0000-0400-0000E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950" name="Check Box 230" hidden="1">
              <a:extLst>
                <a:ext uri="{63B3BB69-23CF-44E3-9099-C40C66FF867C}">
                  <a14:compatExt spid="_x0000_s30950"/>
                </a:ext>
                <a:ext uri="{FF2B5EF4-FFF2-40B4-BE49-F238E27FC236}">
                  <a16:creationId xmlns:a16="http://schemas.microsoft.com/office/drawing/2014/main" id="{00000000-0008-0000-0400-0000E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951" name="Check Box 231" hidden="1">
              <a:extLst>
                <a:ext uri="{63B3BB69-23CF-44E3-9099-C40C66FF867C}">
                  <a14:compatExt spid="_x0000_s30951"/>
                </a:ext>
                <a:ext uri="{FF2B5EF4-FFF2-40B4-BE49-F238E27FC236}">
                  <a16:creationId xmlns:a16="http://schemas.microsoft.com/office/drawing/2014/main" id="{00000000-0008-0000-0400-0000E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952" name="Check Box 232" hidden="1">
              <a:extLst>
                <a:ext uri="{63B3BB69-23CF-44E3-9099-C40C66FF867C}">
                  <a14:compatExt spid="_x0000_s30952"/>
                </a:ext>
                <a:ext uri="{FF2B5EF4-FFF2-40B4-BE49-F238E27FC236}">
                  <a16:creationId xmlns:a16="http://schemas.microsoft.com/office/drawing/2014/main" id="{00000000-0008-0000-0400-0000E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953" name="Check Box 233" hidden="1">
              <a:extLst>
                <a:ext uri="{63B3BB69-23CF-44E3-9099-C40C66FF867C}">
                  <a14:compatExt spid="_x0000_s30953"/>
                </a:ext>
                <a:ext uri="{FF2B5EF4-FFF2-40B4-BE49-F238E27FC236}">
                  <a16:creationId xmlns:a16="http://schemas.microsoft.com/office/drawing/2014/main" id="{00000000-0008-0000-0400-0000E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954" name="Check Box 234" hidden="1">
              <a:extLst>
                <a:ext uri="{63B3BB69-23CF-44E3-9099-C40C66FF867C}">
                  <a14:compatExt spid="_x0000_s30954"/>
                </a:ext>
                <a:ext uri="{FF2B5EF4-FFF2-40B4-BE49-F238E27FC236}">
                  <a16:creationId xmlns:a16="http://schemas.microsoft.com/office/drawing/2014/main" id="{00000000-0008-0000-0400-0000E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955" name="Check Box 235" hidden="1">
              <a:extLst>
                <a:ext uri="{63B3BB69-23CF-44E3-9099-C40C66FF867C}">
                  <a14:compatExt spid="_x0000_s30955"/>
                </a:ext>
                <a:ext uri="{FF2B5EF4-FFF2-40B4-BE49-F238E27FC236}">
                  <a16:creationId xmlns:a16="http://schemas.microsoft.com/office/drawing/2014/main" id="{00000000-0008-0000-0400-0000E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956" name="Check Box 236" hidden="1">
              <a:extLst>
                <a:ext uri="{63B3BB69-23CF-44E3-9099-C40C66FF867C}">
                  <a14:compatExt spid="_x0000_s30956"/>
                </a:ext>
                <a:ext uri="{FF2B5EF4-FFF2-40B4-BE49-F238E27FC236}">
                  <a16:creationId xmlns:a16="http://schemas.microsoft.com/office/drawing/2014/main" id="{00000000-0008-0000-0400-0000E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957" name="Check Box 237" hidden="1">
              <a:extLst>
                <a:ext uri="{63B3BB69-23CF-44E3-9099-C40C66FF867C}">
                  <a14:compatExt spid="_x0000_s30957"/>
                </a:ext>
                <a:ext uri="{FF2B5EF4-FFF2-40B4-BE49-F238E27FC236}">
                  <a16:creationId xmlns:a16="http://schemas.microsoft.com/office/drawing/2014/main" id="{00000000-0008-0000-0400-0000E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958" name="Check Box 238" hidden="1">
              <a:extLst>
                <a:ext uri="{63B3BB69-23CF-44E3-9099-C40C66FF867C}">
                  <a14:compatExt spid="_x0000_s30958"/>
                </a:ext>
                <a:ext uri="{FF2B5EF4-FFF2-40B4-BE49-F238E27FC236}">
                  <a16:creationId xmlns:a16="http://schemas.microsoft.com/office/drawing/2014/main" id="{00000000-0008-0000-0400-0000E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959" name="Check Box 239" hidden="1">
              <a:extLst>
                <a:ext uri="{63B3BB69-23CF-44E3-9099-C40C66FF867C}">
                  <a14:compatExt spid="_x0000_s30959"/>
                </a:ext>
                <a:ext uri="{FF2B5EF4-FFF2-40B4-BE49-F238E27FC236}">
                  <a16:creationId xmlns:a16="http://schemas.microsoft.com/office/drawing/2014/main" id="{00000000-0008-0000-0400-0000E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04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961" name="Check Box 241" hidden="1">
              <a:extLst>
                <a:ext uri="{63B3BB69-23CF-44E3-9099-C40C66FF867C}">
                  <a14:compatExt spid="_x0000_s30961"/>
                </a:ext>
                <a:ext uri="{FF2B5EF4-FFF2-40B4-BE49-F238E27FC236}">
                  <a16:creationId xmlns:a16="http://schemas.microsoft.com/office/drawing/2014/main" id="{00000000-0008-0000-0400-0000F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4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963" name="Check Box 243" hidden="1">
              <a:extLst>
                <a:ext uri="{63B3BB69-23CF-44E3-9099-C40C66FF867C}">
                  <a14:compatExt spid="_x0000_s30963"/>
                </a:ext>
                <a:ext uri="{FF2B5EF4-FFF2-40B4-BE49-F238E27FC236}">
                  <a16:creationId xmlns:a16="http://schemas.microsoft.com/office/drawing/2014/main" id="{00000000-0008-0000-0400-0000F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04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965" name="Check Box 245" hidden="1">
              <a:extLst>
                <a:ext uri="{63B3BB69-23CF-44E3-9099-C40C66FF867C}">
                  <a14:compatExt spid="_x0000_s30965"/>
                </a:ext>
                <a:ext uri="{FF2B5EF4-FFF2-40B4-BE49-F238E27FC236}">
                  <a16:creationId xmlns:a16="http://schemas.microsoft.com/office/drawing/2014/main" id="{00000000-0008-0000-0400-0000F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966" name="Check Box 246" hidden="1">
              <a:extLst>
                <a:ext uri="{63B3BB69-23CF-44E3-9099-C40C66FF867C}">
                  <a14:compatExt spid="_x0000_s30966"/>
                </a:ext>
                <a:ext uri="{FF2B5EF4-FFF2-40B4-BE49-F238E27FC236}">
                  <a16:creationId xmlns:a16="http://schemas.microsoft.com/office/drawing/2014/main" id="{00000000-0008-0000-0400-0000F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12700</xdr:rowOff>
        </xdr:to>
        <xdr:sp macro="" textlink="">
          <xdr:nvSpPr>
            <xdr:cNvPr id="30967" name="Check Box 247" hidden="1">
              <a:extLst>
                <a:ext uri="{63B3BB69-23CF-44E3-9099-C40C66FF867C}">
                  <a14:compatExt spid="_x0000_s30967"/>
                </a:ext>
                <a:ext uri="{FF2B5EF4-FFF2-40B4-BE49-F238E27FC236}">
                  <a16:creationId xmlns:a16="http://schemas.microsoft.com/office/drawing/2014/main" id="{00000000-0008-0000-0400-0000F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968" name="Check Box 248" hidden="1">
              <a:extLst>
                <a:ext uri="{63B3BB69-23CF-44E3-9099-C40C66FF867C}">
                  <a14:compatExt spid="_x0000_s30968"/>
                </a:ext>
                <a:ext uri="{FF2B5EF4-FFF2-40B4-BE49-F238E27FC236}">
                  <a16:creationId xmlns:a16="http://schemas.microsoft.com/office/drawing/2014/main" id="{00000000-0008-0000-0400-0000F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969" name="Check Box 249" hidden="1">
              <a:extLst>
                <a:ext uri="{63B3BB69-23CF-44E3-9099-C40C66FF867C}">
                  <a14:compatExt spid="_x0000_s30969"/>
                </a:ext>
                <a:ext uri="{FF2B5EF4-FFF2-40B4-BE49-F238E27FC236}">
                  <a16:creationId xmlns:a16="http://schemas.microsoft.com/office/drawing/2014/main" id="{00000000-0008-0000-0400-0000F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970" name="Check Box 250" hidden="1">
              <a:extLst>
                <a:ext uri="{63B3BB69-23CF-44E3-9099-C40C66FF867C}">
                  <a14:compatExt spid="_x0000_s30970"/>
                </a:ext>
                <a:ext uri="{FF2B5EF4-FFF2-40B4-BE49-F238E27FC236}">
                  <a16:creationId xmlns:a16="http://schemas.microsoft.com/office/drawing/2014/main" id="{00000000-0008-0000-0400-0000F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971" name="Check Box 251" hidden="1">
              <a:extLst>
                <a:ext uri="{63B3BB69-23CF-44E3-9099-C40C66FF867C}">
                  <a14:compatExt spid="_x0000_s30971"/>
                </a:ext>
                <a:ext uri="{FF2B5EF4-FFF2-40B4-BE49-F238E27FC236}">
                  <a16:creationId xmlns:a16="http://schemas.microsoft.com/office/drawing/2014/main" id="{00000000-0008-0000-0400-0000F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972" name="Check Box 252" hidden="1">
              <a:extLst>
                <a:ext uri="{63B3BB69-23CF-44E3-9099-C40C66FF867C}">
                  <a14:compatExt spid="_x0000_s30972"/>
                </a:ext>
                <a:ext uri="{FF2B5EF4-FFF2-40B4-BE49-F238E27FC236}">
                  <a16:creationId xmlns:a16="http://schemas.microsoft.com/office/drawing/2014/main" id="{00000000-0008-0000-0400-0000F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973" name="Check Box 253" hidden="1">
              <a:extLst>
                <a:ext uri="{63B3BB69-23CF-44E3-9099-C40C66FF867C}">
                  <a14:compatExt spid="_x0000_s30973"/>
                </a:ext>
                <a:ext uri="{FF2B5EF4-FFF2-40B4-BE49-F238E27FC236}">
                  <a16:creationId xmlns:a16="http://schemas.microsoft.com/office/drawing/2014/main" id="{00000000-0008-0000-0400-0000F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974" name="Check Box 254" hidden="1">
              <a:extLst>
                <a:ext uri="{63B3BB69-23CF-44E3-9099-C40C66FF867C}">
                  <a14:compatExt spid="_x0000_s30974"/>
                </a:ext>
                <a:ext uri="{FF2B5EF4-FFF2-40B4-BE49-F238E27FC236}">
                  <a16:creationId xmlns:a16="http://schemas.microsoft.com/office/drawing/2014/main" id="{00000000-0008-0000-0400-0000F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975" name="Check Box 255" hidden="1">
              <a:extLst>
                <a:ext uri="{63B3BB69-23CF-44E3-9099-C40C66FF867C}">
                  <a14:compatExt spid="_x0000_s30975"/>
                </a:ext>
                <a:ext uri="{FF2B5EF4-FFF2-40B4-BE49-F238E27FC236}">
                  <a16:creationId xmlns:a16="http://schemas.microsoft.com/office/drawing/2014/main" id="{00000000-0008-0000-0400-0000F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976" name="Check Box 256" hidden="1">
              <a:extLst>
                <a:ext uri="{63B3BB69-23CF-44E3-9099-C40C66FF867C}">
                  <a14:compatExt spid="_x0000_s30976"/>
                </a:ext>
                <a:ext uri="{FF2B5EF4-FFF2-40B4-BE49-F238E27FC236}">
                  <a16:creationId xmlns:a16="http://schemas.microsoft.com/office/drawing/2014/main" id="{00000000-0008-0000-0400-00000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977" name="Check Box 257" hidden="1">
              <a:extLst>
                <a:ext uri="{63B3BB69-23CF-44E3-9099-C40C66FF867C}">
                  <a14:compatExt spid="_x0000_s30977"/>
                </a:ext>
                <a:ext uri="{FF2B5EF4-FFF2-40B4-BE49-F238E27FC236}">
                  <a16:creationId xmlns:a16="http://schemas.microsoft.com/office/drawing/2014/main" id="{00000000-0008-0000-0400-00000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978" name="Check Box 258" hidden="1">
              <a:extLst>
                <a:ext uri="{63B3BB69-23CF-44E3-9099-C40C66FF867C}">
                  <a14:compatExt spid="_x0000_s30978"/>
                </a:ext>
                <a:ext uri="{FF2B5EF4-FFF2-40B4-BE49-F238E27FC236}">
                  <a16:creationId xmlns:a16="http://schemas.microsoft.com/office/drawing/2014/main" id="{00000000-0008-0000-0400-00000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979" name="Check Box 259" hidden="1">
              <a:extLst>
                <a:ext uri="{63B3BB69-23CF-44E3-9099-C40C66FF867C}">
                  <a14:compatExt spid="_x0000_s30979"/>
                </a:ext>
                <a:ext uri="{FF2B5EF4-FFF2-40B4-BE49-F238E27FC236}">
                  <a16:creationId xmlns:a16="http://schemas.microsoft.com/office/drawing/2014/main" id="{00000000-0008-0000-0400-00000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980" name="Check Box 260" hidden="1">
              <a:extLst>
                <a:ext uri="{63B3BB69-23CF-44E3-9099-C40C66FF867C}">
                  <a14:compatExt spid="_x0000_s30980"/>
                </a:ext>
                <a:ext uri="{FF2B5EF4-FFF2-40B4-BE49-F238E27FC236}">
                  <a16:creationId xmlns:a16="http://schemas.microsoft.com/office/drawing/2014/main" id="{00000000-0008-0000-0400-00000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981" name="Check Box 261" hidden="1">
              <a:extLst>
                <a:ext uri="{63B3BB69-23CF-44E3-9099-C40C66FF867C}">
                  <a14:compatExt spid="_x0000_s30981"/>
                </a:ext>
                <a:ext uri="{FF2B5EF4-FFF2-40B4-BE49-F238E27FC236}">
                  <a16:creationId xmlns:a16="http://schemas.microsoft.com/office/drawing/2014/main" id="{00000000-0008-0000-0400-00000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982" name="Check Box 262" hidden="1">
              <a:extLst>
                <a:ext uri="{63B3BB69-23CF-44E3-9099-C40C66FF867C}">
                  <a14:compatExt spid="_x0000_s30982"/>
                </a:ext>
                <a:ext uri="{FF2B5EF4-FFF2-40B4-BE49-F238E27FC236}">
                  <a16:creationId xmlns:a16="http://schemas.microsoft.com/office/drawing/2014/main" id="{00000000-0008-0000-0400-00000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0983" name="Check Box 263" hidden="1">
              <a:extLst>
                <a:ext uri="{63B3BB69-23CF-44E3-9099-C40C66FF867C}">
                  <a14:compatExt spid="_x0000_s30983"/>
                </a:ext>
                <a:ext uri="{FF2B5EF4-FFF2-40B4-BE49-F238E27FC236}">
                  <a16:creationId xmlns:a16="http://schemas.microsoft.com/office/drawing/2014/main" id="{00000000-0008-0000-0400-00000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8</xdr:row>
          <xdr:rowOff>495300</xdr:rowOff>
        </xdr:from>
        <xdr:to>
          <xdr:col>2</xdr:col>
          <xdr:colOff>641350</xdr:colOff>
          <xdr:row>10</xdr:row>
          <xdr:rowOff>31750</xdr:rowOff>
        </xdr:to>
        <xdr:sp macro="" textlink="">
          <xdr:nvSpPr>
            <xdr:cNvPr id="30984" name="Check Box 264" hidden="1">
              <a:extLst>
                <a:ext uri="{63B3BB69-23CF-44E3-9099-C40C66FF867C}">
                  <a14:compatExt spid="_x0000_s30984"/>
                </a:ext>
                <a:ext uri="{FF2B5EF4-FFF2-40B4-BE49-F238E27FC236}">
                  <a16:creationId xmlns:a16="http://schemas.microsoft.com/office/drawing/2014/main" id="{00000000-0008-0000-0400-00000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23</xdr:row>
          <xdr:rowOff>495300</xdr:rowOff>
        </xdr:from>
        <xdr:to>
          <xdr:col>2</xdr:col>
          <xdr:colOff>641350</xdr:colOff>
          <xdr:row>25</xdr:row>
          <xdr:rowOff>12700</xdr:rowOff>
        </xdr:to>
        <xdr:sp macro="" textlink="">
          <xdr:nvSpPr>
            <xdr:cNvPr id="30985" name="Check Box 265" hidden="1">
              <a:extLst>
                <a:ext uri="{63B3BB69-23CF-44E3-9099-C40C66FF867C}">
                  <a14:compatExt spid="_x0000_s30985"/>
                </a:ext>
                <a:ext uri="{FF2B5EF4-FFF2-40B4-BE49-F238E27FC236}">
                  <a16:creationId xmlns:a16="http://schemas.microsoft.com/office/drawing/2014/main" id="{00000000-0008-0000-0400-00000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24</xdr:row>
          <xdr:rowOff>495300</xdr:rowOff>
        </xdr:from>
        <xdr:to>
          <xdr:col>2</xdr:col>
          <xdr:colOff>641350</xdr:colOff>
          <xdr:row>26</xdr:row>
          <xdr:rowOff>12700</xdr:rowOff>
        </xdr:to>
        <xdr:sp macro="" textlink="">
          <xdr:nvSpPr>
            <xdr:cNvPr id="30986" name="Check Box 266" hidden="1">
              <a:extLst>
                <a:ext uri="{63B3BB69-23CF-44E3-9099-C40C66FF867C}">
                  <a14:compatExt spid="_x0000_s30986"/>
                </a:ext>
                <a:ext uri="{FF2B5EF4-FFF2-40B4-BE49-F238E27FC236}">
                  <a16:creationId xmlns:a16="http://schemas.microsoft.com/office/drawing/2014/main" id="{00000000-0008-0000-0400-00000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25</xdr:row>
          <xdr:rowOff>495300</xdr:rowOff>
        </xdr:from>
        <xdr:to>
          <xdr:col>2</xdr:col>
          <xdr:colOff>641350</xdr:colOff>
          <xdr:row>27</xdr:row>
          <xdr:rowOff>12700</xdr:rowOff>
        </xdr:to>
        <xdr:sp macro="" textlink="">
          <xdr:nvSpPr>
            <xdr:cNvPr id="30987" name="Check Box 267" hidden="1">
              <a:extLst>
                <a:ext uri="{63B3BB69-23CF-44E3-9099-C40C66FF867C}">
                  <a14:compatExt spid="_x0000_s30987"/>
                </a:ext>
                <a:ext uri="{FF2B5EF4-FFF2-40B4-BE49-F238E27FC236}">
                  <a16:creationId xmlns:a16="http://schemas.microsoft.com/office/drawing/2014/main" id="{00000000-0008-0000-0400-00000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26</xdr:row>
          <xdr:rowOff>495300</xdr:rowOff>
        </xdr:from>
        <xdr:to>
          <xdr:col>2</xdr:col>
          <xdr:colOff>641350</xdr:colOff>
          <xdr:row>28</xdr:row>
          <xdr:rowOff>12700</xdr:rowOff>
        </xdr:to>
        <xdr:sp macro="" textlink="">
          <xdr:nvSpPr>
            <xdr:cNvPr id="30988" name="Check Box 268" hidden="1">
              <a:extLst>
                <a:ext uri="{63B3BB69-23CF-44E3-9099-C40C66FF867C}">
                  <a14:compatExt spid="_x0000_s30988"/>
                </a:ext>
                <a:ext uri="{FF2B5EF4-FFF2-40B4-BE49-F238E27FC236}">
                  <a16:creationId xmlns:a16="http://schemas.microsoft.com/office/drawing/2014/main" id="{00000000-0008-0000-0400-00000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27</xdr:row>
          <xdr:rowOff>495300</xdr:rowOff>
        </xdr:from>
        <xdr:to>
          <xdr:col>2</xdr:col>
          <xdr:colOff>641350</xdr:colOff>
          <xdr:row>29</xdr:row>
          <xdr:rowOff>12700</xdr:rowOff>
        </xdr:to>
        <xdr:sp macro="" textlink="">
          <xdr:nvSpPr>
            <xdr:cNvPr id="30989" name="Check Box 269" hidden="1">
              <a:extLst>
                <a:ext uri="{63B3BB69-23CF-44E3-9099-C40C66FF867C}">
                  <a14:compatExt spid="_x0000_s30989"/>
                </a:ext>
                <a:ext uri="{FF2B5EF4-FFF2-40B4-BE49-F238E27FC236}">
                  <a16:creationId xmlns:a16="http://schemas.microsoft.com/office/drawing/2014/main" id="{00000000-0008-0000-0400-00000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28</xdr:row>
          <xdr:rowOff>495300</xdr:rowOff>
        </xdr:from>
        <xdr:to>
          <xdr:col>2</xdr:col>
          <xdr:colOff>641350</xdr:colOff>
          <xdr:row>30</xdr:row>
          <xdr:rowOff>12700</xdr:rowOff>
        </xdr:to>
        <xdr:sp macro="" textlink="">
          <xdr:nvSpPr>
            <xdr:cNvPr id="30990" name="Check Box 270" hidden="1">
              <a:extLst>
                <a:ext uri="{63B3BB69-23CF-44E3-9099-C40C66FF867C}">
                  <a14:compatExt spid="_x0000_s30990"/>
                </a:ext>
                <a:ext uri="{FF2B5EF4-FFF2-40B4-BE49-F238E27FC236}">
                  <a16:creationId xmlns:a16="http://schemas.microsoft.com/office/drawing/2014/main" id="{00000000-0008-0000-0400-00000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29</xdr:row>
          <xdr:rowOff>495300</xdr:rowOff>
        </xdr:from>
        <xdr:to>
          <xdr:col>2</xdr:col>
          <xdr:colOff>641350</xdr:colOff>
          <xdr:row>31</xdr:row>
          <xdr:rowOff>12700</xdr:rowOff>
        </xdr:to>
        <xdr:sp macro="" textlink="">
          <xdr:nvSpPr>
            <xdr:cNvPr id="30991" name="Check Box 271" hidden="1">
              <a:extLst>
                <a:ext uri="{63B3BB69-23CF-44E3-9099-C40C66FF867C}">
                  <a14:compatExt spid="_x0000_s30991"/>
                </a:ext>
                <a:ext uri="{FF2B5EF4-FFF2-40B4-BE49-F238E27FC236}">
                  <a16:creationId xmlns:a16="http://schemas.microsoft.com/office/drawing/2014/main" id="{00000000-0008-0000-0400-00000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30</xdr:row>
          <xdr:rowOff>495300</xdr:rowOff>
        </xdr:from>
        <xdr:to>
          <xdr:col>2</xdr:col>
          <xdr:colOff>641350</xdr:colOff>
          <xdr:row>32</xdr:row>
          <xdr:rowOff>12700</xdr:rowOff>
        </xdr:to>
        <xdr:sp macro="" textlink="">
          <xdr:nvSpPr>
            <xdr:cNvPr id="30992" name="Check Box 272" hidden="1">
              <a:extLst>
                <a:ext uri="{63B3BB69-23CF-44E3-9099-C40C66FF867C}">
                  <a14:compatExt spid="_x0000_s30992"/>
                </a:ext>
                <a:ext uri="{FF2B5EF4-FFF2-40B4-BE49-F238E27FC236}">
                  <a16:creationId xmlns:a16="http://schemas.microsoft.com/office/drawing/2014/main" id="{00000000-0008-0000-0400-00001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31</xdr:row>
          <xdr:rowOff>495300</xdr:rowOff>
        </xdr:from>
        <xdr:to>
          <xdr:col>2</xdr:col>
          <xdr:colOff>641350</xdr:colOff>
          <xdr:row>33</xdr:row>
          <xdr:rowOff>12700</xdr:rowOff>
        </xdr:to>
        <xdr:sp macro="" textlink="">
          <xdr:nvSpPr>
            <xdr:cNvPr id="30993" name="Check Box 273" hidden="1">
              <a:extLst>
                <a:ext uri="{63B3BB69-23CF-44E3-9099-C40C66FF867C}">
                  <a14:compatExt spid="_x0000_s30993"/>
                </a:ext>
                <a:ext uri="{FF2B5EF4-FFF2-40B4-BE49-F238E27FC236}">
                  <a16:creationId xmlns:a16="http://schemas.microsoft.com/office/drawing/2014/main" id="{00000000-0008-0000-0400-00001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32</xdr:row>
          <xdr:rowOff>495300</xdr:rowOff>
        </xdr:from>
        <xdr:to>
          <xdr:col>2</xdr:col>
          <xdr:colOff>641350</xdr:colOff>
          <xdr:row>34</xdr:row>
          <xdr:rowOff>12700</xdr:rowOff>
        </xdr:to>
        <xdr:sp macro="" textlink="">
          <xdr:nvSpPr>
            <xdr:cNvPr id="30994" name="Check Box 274" hidden="1">
              <a:extLst>
                <a:ext uri="{63B3BB69-23CF-44E3-9099-C40C66FF867C}">
                  <a14:compatExt spid="_x0000_s30994"/>
                </a:ext>
                <a:ext uri="{FF2B5EF4-FFF2-40B4-BE49-F238E27FC236}">
                  <a16:creationId xmlns:a16="http://schemas.microsoft.com/office/drawing/2014/main" id="{00000000-0008-0000-0400-00001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33</xdr:row>
          <xdr:rowOff>495300</xdr:rowOff>
        </xdr:from>
        <xdr:to>
          <xdr:col>2</xdr:col>
          <xdr:colOff>641350</xdr:colOff>
          <xdr:row>35</xdr:row>
          <xdr:rowOff>12700</xdr:rowOff>
        </xdr:to>
        <xdr:sp macro="" textlink="">
          <xdr:nvSpPr>
            <xdr:cNvPr id="30995" name="Check Box 275" hidden="1">
              <a:extLst>
                <a:ext uri="{63B3BB69-23CF-44E3-9099-C40C66FF867C}">
                  <a14:compatExt spid="_x0000_s30995"/>
                </a:ext>
                <a:ext uri="{FF2B5EF4-FFF2-40B4-BE49-F238E27FC236}">
                  <a16:creationId xmlns:a16="http://schemas.microsoft.com/office/drawing/2014/main" id="{00000000-0008-0000-0400-00001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34</xdr:row>
          <xdr:rowOff>495300</xdr:rowOff>
        </xdr:from>
        <xdr:to>
          <xdr:col>2</xdr:col>
          <xdr:colOff>641350</xdr:colOff>
          <xdr:row>36</xdr:row>
          <xdr:rowOff>12700</xdr:rowOff>
        </xdr:to>
        <xdr:sp macro="" textlink="">
          <xdr:nvSpPr>
            <xdr:cNvPr id="30996" name="Check Box 276" hidden="1">
              <a:extLst>
                <a:ext uri="{63B3BB69-23CF-44E3-9099-C40C66FF867C}">
                  <a14:compatExt spid="_x0000_s30996"/>
                </a:ext>
                <a:ext uri="{FF2B5EF4-FFF2-40B4-BE49-F238E27FC236}">
                  <a16:creationId xmlns:a16="http://schemas.microsoft.com/office/drawing/2014/main" id="{00000000-0008-0000-0400-00001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35</xdr:row>
          <xdr:rowOff>495300</xdr:rowOff>
        </xdr:from>
        <xdr:to>
          <xdr:col>2</xdr:col>
          <xdr:colOff>641350</xdr:colOff>
          <xdr:row>37</xdr:row>
          <xdr:rowOff>12700</xdr:rowOff>
        </xdr:to>
        <xdr:sp macro="" textlink="">
          <xdr:nvSpPr>
            <xdr:cNvPr id="30997" name="Check Box 277" hidden="1">
              <a:extLst>
                <a:ext uri="{63B3BB69-23CF-44E3-9099-C40C66FF867C}">
                  <a14:compatExt spid="_x0000_s30997"/>
                </a:ext>
                <a:ext uri="{FF2B5EF4-FFF2-40B4-BE49-F238E27FC236}">
                  <a16:creationId xmlns:a16="http://schemas.microsoft.com/office/drawing/2014/main" id="{00000000-0008-0000-0400-00001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36</xdr:row>
          <xdr:rowOff>495300</xdr:rowOff>
        </xdr:from>
        <xdr:to>
          <xdr:col>2</xdr:col>
          <xdr:colOff>641350</xdr:colOff>
          <xdr:row>38</xdr:row>
          <xdr:rowOff>12700</xdr:rowOff>
        </xdr:to>
        <xdr:sp macro="" textlink="">
          <xdr:nvSpPr>
            <xdr:cNvPr id="30998" name="Check Box 278" hidden="1">
              <a:extLst>
                <a:ext uri="{63B3BB69-23CF-44E3-9099-C40C66FF867C}">
                  <a14:compatExt spid="_x0000_s30998"/>
                </a:ext>
                <a:ext uri="{FF2B5EF4-FFF2-40B4-BE49-F238E27FC236}">
                  <a16:creationId xmlns:a16="http://schemas.microsoft.com/office/drawing/2014/main" id="{00000000-0008-0000-0400-00001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37</xdr:row>
          <xdr:rowOff>495300</xdr:rowOff>
        </xdr:from>
        <xdr:to>
          <xdr:col>2</xdr:col>
          <xdr:colOff>641350</xdr:colOff>
          <xdr:row>39</xdr:row>
          <xdr:rowOff>12700</xdr:rowOff>
        </xdr:to>
        <xdr:sp macro="" textlink="">
          <xdr:nvSpPr>
            <xdr:cNvPr id="30999" name="Check Box 279" hidden="1">
              <a:extLst>
                <a:ext uri="{63B3BB69-23CF-44E3-9099-C40C66FF867C}">
                  <a14:compatExt spid="_x0000_s30999"/>
                </a:ext>
                <a:ext uri="{FF2B5EF4-FFF2-40B4-BE49-F238E27FC236}">
                  <a16:creationId xmlns:a16="http://schemas.microsoft.com/office/drawing/2014/main" id="{00000000-0008-0000-0400-00001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38</xdr:row>
          <xdr:rowOff>495300</xdr:rowOff>
        </xdr:from>
        <xdr:to>
          <xdr:col>2</xdr:col>
          <xdr:colOff>641350</xdr:colOff>
          <xdr:row>40</xdr:row>
          <xdr:rowOff>12700</xdr:rowOff>
        </xdr:to>
        <xdr:sp macro="" textlink="">
          <xdr:nvSpPr>
            <xdr:cNvPr id="31000" name="Check Box 280" hidden="1">
              <a:extLst>
                <a:ext uri="{63B3BB69-23CF-44E3-9099-C40C66FF867C}">
                  <a14:compatExt spid="_x0000_s31000"/>
                </a:ext>
                <a:ext uri="{FF2B5EF4-FFF2-40B4-BE49-F238E27FC236}">
                  <a16:creationId xmlns:a16="http://schemas.microsoft.com/office/drawing/2014/main" id="{00000000-0008-0000-0400-00001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001" name="Check Box 281" hidden="1">
              <a:extLst>
                <a:ext uri="{63B3BB69-23CF-44E3-9099-C40C66FF867C}">
                  <a14:compatExt spid="_x0000_s31001"/>
                </a:ext>
                <a:ext uri="{FF2B5EF4-FFF2-40B4-BE49-F238E27FC236}">
                  <a16:creationId xmlns:a16="http://schemas.microsoft.com/office/drawing/2014/main" id="{00000000-0008-0000-0400-00001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002" name="Check Box 282" hidden="1">
              <a:extLst>
                <a:ext uri="{63B3BB69-23CF-44E3-9099-C40C66FF867C}">
                  <a14:compatExt spid="_x0000_s31002"/>
                </a:ext>
                <a:ext uri="{FF2B5EF4-FFF2-40B4-BE49-F238E27FC236}">
                  <a16:creationId xmlns:a16="http://schemas.microsoft.com/office/drawing/2014/main" id="{00000000-0008-0000-0400-00001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003" name="Check Box 283" hidden="1">
              <a:extLst>
                <a:ext uri="{63B3BB69-23CF-44E3-9099-C40C66FF867C}">
                  <a14:compatExt spid="_x0000_s31003"/>
                </a:ext>
                <a:ext uri="{FF2B5EF4-FFF2-40B4-BE49-F238E27FC236}">
                  <a16:creationId xmlns:a16="http://schemas.microsoft.com/office/drawing/2014/main" id="{00000000-0008-0000-0400-00001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004" name="Check Box 284" hidden="1">
              <a:extLst>
                <a:ext uri="{63B3BB69-23CF-44E3-9099-C40C66FF867C}">
                  <a14:compatExt spid="_x0000_s31004"/>
                </a:ext>
                <a:ext uri="{FF2B5EF4-FFF2-40B4-BE49-F238E27FC236}">
                  <a16:creationId xmlns:a16="http://schemas.microsoft.com/office/drawing/2014/main" id="{00000000-0008-0000-0400-00001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005" name="Check Box 285" hidden="1">
              <a:extLst>
                <a:ext uri="{63B3BB69-23CF-44E3-9099-C40C66FF867C}">
                  <a14:compatExt spid="_x0000_s31005"/>
                </a:ext>
                <a:ext uri="{FF2B5EF4-FFF2-40B4-BE49-F238E27FC236}">
                  <a16:creationId xmlns:a16="http://schemas.microsoft.com/office/drawing/2014/main" id="{00000000-0008-0000-0400-00001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006" name="Check Box 286" hidden="1">
              <a:extLst>
                <a:ext uri="{63B3BB69-23CF-44E3-9099-C40C66FF867C}">
                  <a14:compatExt spid="_x0000_s31006"/>
                </a:ext>
                <a:ext uri="{FF2B5EF4-FFF2-40B4-BE49-F238E27FC236}">
                  <a16:creationId xmlns:a16="http://schemas.microsoft.com/office/drawing/2014/main" id="{00000000-0008-0000-0400-00001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007" name="Check Box 287" hidden="1">
              <a:extLst>
                <a:ext uri="{63B3BB69-23CF-44E3-9099-C40C66FF867C}">
                  <a14:compatExt spid="_x0000_s31007"/>
                </a:ext>
                <a:ext uri="{FF2B5EF4-FFF2-40B4-BE49-F238E27FC236}">
                  <a16:creationId xmlns:a16="http://schemas.microsoft.com/office/drawing/2014/main" id="{00000000-0008-0000-0400-00001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008" name="Check Box 288" hidden="1">
              <a:extLst>
                <a:ext uri="{63B3BB69-23CF-44E3-9099-C40C66FF867C}">
                  <a14:compatExt spid="_x0000_s31008"/>
                </a:ext>
                <a:ext uri="{FF2B5EF4-FFF2-40B4-BE49-F238E27FC236}">
                  <a16:creationId xmlns:a16="http://schemas.microsoft.com/office/drawing/2014/main" id="{00000000-0008-0000-0400-00002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009" name="Check Box 289" hidden="1">
              <a:extLst>
                <a:ext uri="{63B3BB69-23CF-44E3-9099-C40C66FF867C}">
                  <a14:compatExt spid="_x0000_s31009"/>
                </a:ext>
                <a:ext uri="{FF2B5EF4-FFF2-40B4-BE49-F238E27FC236}">
                  <a16:creationId xmlns:a16="http://schemas.microsoft.com/office/drawing/2014/main" id="{00000000-0008-0000-0400-00002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010" name="Check Box 290" hidden="1">
              <a:extLst>
                <a:ext uri="{63B3BB69-23CF-44E3-9099-C40C66FF867C}">
                  <a14:compatExt spid="_x0000_s31010"/>
                </a:ext>
                <a:ext uri="{FF2B5EF4-FFF2-40B4-BE49-F238E27FC236}">
                  <a16:creationId xmlns:a16="http://schemas.microsoft.com/office/drawing/2014/main" id="{00000000-0008-0000-0400-00002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011" name="Check Box 291" hidden="1">
              <a:extLst>
                <a:ext uri="{63B3BB69-23CF-44E3-9099-C40C66FF867C}">
                  <a14:compatExt spid="_x0000_s31011"/>
                </a:ext>
                <a:ext uri="{FF2B5EF4-FFF2-40B4-BE49-F238E27FC236}">
                  <a16:creationId xmlns:a16="http://schemas.microsoft.com/office/drawing/2014/main" id="{00000000-0008-0000-0400-00002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012" name="Check Box 292" hidden="1">
              <a:extLst>
                <a:ext uri="{63B3BB69-23CF-44E3-9099-C40C66FF867C}">
                  <a14:compatExt spid="_x0000_s31012"/>
                </a:ext>
                <a:ext uri="{FF2B5EF4-FFF2-40B4-BE49-F238E27FC236}">
                  <a16:creationId xmlns:a16="http://schemas.microsoft.com/office/drawing/2014/main" id="{00000000-0008-0000-0400-00002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013" name="Check Box 293" hidden="1">
              <a:extLst>
                <a:ext uri="{63B3BB69-23CF-44E3-9099-C40C66FF867C}">
                  <a14:compatExt spid="_x0000_s31013"/>
                </a:ext>
                <a:ext uri="{FF2B5EF4-FFF2-40B4-BE49-F238E27FC236}">
                  <a16:creationId xmlns:a16="http://schemas.microsoft.com/office/drawing/2014/main" id="{00000000-0008-0000-0400-00002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014" name="Check Box 294" hidden="1">
              <a:extLst>
                <a:ext uri="{63B3BB69-23CF-44E3-9099-C40C66FF867C}">
                  <a14:compatExt spid="_x0000_s31014"/>
                </a:ext>
                <a:ext uri="{FF2B5EF4-FFF2-40B4-BE49-F238E27FC236}">
                  <a16:creationId xmlns:a16="http://schemas.microsoft.com/office/drawing/2014/main" id="{00000000-0008-0000-0400-00002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015" name="Check Box 295" hidden="1">
              <a:extLst>
                <a:ext uri="{63B3BB69-23CF-44E3-9099-C40C66FF867C}">
                  <a14:compatExt spid="_x0000_s31015"/>
                </a:ext>
                <a:ext uri="{FF2B5EF4-FFF2-40B4-BE49-F238E27FC236}">
                  <a16:creationId xmlns:a16="http://schemas.microsoft.com/office/drawing/2014/main" id="{00000000-0008-0000-0400-00002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016" name="Check Box 296" hidden="1">
              <a:extLst>
                <a:ext uri="{63B3BB69-23CF-44E3-9099-C40C66FF867C}">
                  <a14:compatExt spid="_x0000_s31016"/>
                </a:ext>
                <a:ext uri="{FF2B5EF4-FFF2-40B4-BE49-F238E27FC236}">
                  <a16:creationId xmlns:a16="http://schemas.microsoft.com/office/drawing/2014/main" id="{00000000-0008-0000-0400-00002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017" name="Check Box 297" hidden="1">
              <a:extLst>
                <a:ext uri="{63B3BB69-23CF-44E3-9099-C40C66FF867C}">
                  <a14:compatExt spid="_x0000_s31017"/>
                </a:ext>
                <a:ext uri="{FF2B5EF4-FFF2-40B4-BE49-F238E27FC236}">
                  <a16:creationId xmlns:a16="http://schemas.microsoft.com/office/drawing/2014/main" id="{00000000-0008-0000-0400-00002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018" name="Check Box 298" hidden="1">
              <a:extLst>
                <a:ext uri="{63B3BB69-23CF-44E3-9099-C40C66FF867C}">
                  <a14:compatExt spid="_x0000_s31018"/>
                </a:ext>
                <a:ext uri="{FF2B5EF4-FFF2-40B4-BE49-F238E27FC236}">
                  <a16:creationId xmlns:a16="http://schemas.microsoft.com/office/drawing/2014/main" id="{00000000-0008-0000-0400-00002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019" name="Check Box 299" hidden="1">
              <a:extLst>
                <a:ext uri="{63B3BB69-23CF-44E3-9099-C40C66FF867C}">
                  <a14:compatExt spid="_x0000_s31019"/>
                </a:ext>
                <a:ext uri="{FF2B5EF4-FFF2-40B4-BE49-F238E27FC236}">
                  <a16:creationId xmlns:a16="http://schemas.microsoft.com/office/drawing/2014/main" id="{00000000-0008-0000-0400-00002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020" name="Check Box 300" hidden="1">
              <a:extLst>
                <a:ext uri="{63B3BB69-23CF-44E3-9099-C40C66FF867C}">
                  <a14:compatExt spid="_x0000_s31020"/>
                </a:ext>
                <a:ext uri="{FF2B5EF4-FFF2-40B4-BE49-F238E27FC236}">
                  <a16:creationId xmlns:a16="http://schemas.microsoft.com/office/drawing/2014/main" id="{00000000-0008-0000-0400-00002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021" name="Check Box 301" hidden="1">
              <a:extLst>
                <a:ext uri="{63B3BB69-23CF-44E3-9099-C40C66FF867C}">
                  <a14:compatExt spid="_x0000_s31021"/>
                </a:ext>
                <a:ext uri="{FF2B5EF4-FFF2-40B4-BE49-F238E27FC236}">
                  <a16:creationId xmlns:a16="http://schemas.microsoft.com/office/drawing/2014/main" id="{00000000-0008-0000-0400-00002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022" name="Check Box 302" hidden="1">
              <a:extLst>
                <a:ext uri="{63B3BB69-23CF-44E3-9099-C40C66FF867C}">
                  <a14:compatExt spid="_x0000_s31022"/>
                </a:ext>
                <a:ext uri="{FF2B5EF4-FFF2-40B4-BE49-F238E27FC236}">
                  <a16:creationId xmlns:a16="http://schemas.microsoft.com/office/drawing/2014/main" id="{00000000-0008-0000-0400-00002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023" name="Check Box 303" hidden="1">
              <a:extLst>
                <a:ext uri="{63B3BB69-23CF-44E3-9099-C40C66FF867C}">
                  <a14:compatExt spid="_x0000_s31023"/>
                </a:ext>
                <a:ext uri="{FF2B5EF4-FFF2-40B4-BE49-F238E27FC236}">
                  <a16:creationId xmlns:a16="http://schemas.microsoft.com/office/drawing/2014/main" id="{00000000-0008-0000-0400-00002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024" name="Check Box 304" hidden="1">
              <a:extLst>
                <a:ext uri="{63B3BB69-23CF-44E3-9099-C40C66FF867C}">
                  <a14:compatExt spid="_x0000_s31024"/>
                </a:ext>
                <a:ext uri="{FF2B5EF4-FFF2-40B4-BE49-F238E27FC236}">
                  <a16:creationId xmlns:a16="http://schemas.microsoft.com/office/drawing/2014/main" id="{00000000-0008-0000-0400-00003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025" name="Check Box 305" hidden="1">
              <a:extLst>
                <a:ext uri="{63B3BB69-23CF-44E3-9099-C40C66FF867C}">
                  <a14:compatExt spid="_x0000_s31025"/>
                </a:ext>
                <a:ext uri="{FF2B5EF4-FFF2-40B4-BE49-F238E27FC236}">
                  <a16:creationId xmlns:a16="http://schemas.microsoft.com/office/drawing/2014/main" id="{00000000-0008-0000-0400-00003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026" name="Check Box 306" hidden="1">
              <a:extLst>
                <a:ext uri="{63B3BB69-23CF-44E3-9099-C40C66FF867C}">
                  <a14:compatExt spid="_x0000_s31026"/>
                </a:ext>
                <a:ext uri="{FF2B5EF4-FFF2-40B4-BE49-F238E27FC236}">
                  <a16:creationId xmlns:a16="http://schemas.microsoft.com/office/drawing/2014/main" id="{00000000-0008-0000-0400-00003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027" name="Check Box 307" hidden="1">
              <a:extLst>
                <a:ext uri="{63B3BB69-23CF-44E3-9099-C40C66FF867C}">
                  <a14:compatExt spid="_x0000_s31027"/>
                </a:ext>
                <a:ext uri="{FF2B5EF4-FFF2-40B4-BE49-F238E27FC236}">
                  <a16:creationId xmlns:a16="http://schemas.microsoft.com/office/drawing/2014/main" id="{00000000-0008-0000-0400-00003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028" name="Check Box 308" hidden="1">
              <a:extLst>
                <a:ext uri="{63B3BB69-23CF-44E3-9099-C40C66FF867C}">
                  <a14:compatExt spid="_x0000_s31028"/>
                </a:ext>
                <a:ext uri="{FF2B5EF4-FFF2-40B4-BE49-F238E27FC236}">
                  <a16:creationId xmlns:a16="http://schemas.microsoft.com/office/drawing/2014/main" id="{00000000-0008-0000-0400-00003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029" name="Check Box 309" hidden="1">
              <a:extLst>
                <a:ext uri="{63B3BB69-23CF-44E3-9099-C40C66FF867C}">
                  <a14:compatExt spid="_x0000_s31029"/>
                </a:ext>
                <a:ext uri="{FF2B5EF4-FFF2-40B4-BE49-F238E27FC236}">
                  <a16:creationId xmlns:a16="http://schemas.microsoft.com/office/drawing/2014/main" id="{00000000-0008-0000-0400-00003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030" name="Check Box 310" hidden="1">
              <a:extLst>
                <a:ext uri="{63B3BB69-23CF-44E3-9099-C40C66FF867C}">
                  <a14:compatExt spid="_x0000_s31030"/>
                </a:ext>
                <a:ext uri="{FF2B5EF4-FFF2-40B4-BE49-F238E27FC236}">
                  <a16:creationId xmlns:a16="http://schemas.microsoft.com/office/drawing/2014/main" id="{00000000-0008-0000-0400-00003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031" name="Check Box 311" hidden="1">
              <a:extLst>
                <a:ext uri="{63B3BB69-23CF-44E3-9099-C40C66FF867C}">
                  <a14:compatExt spid="_x0000_s31031"/>
                </a:ext>
                <a:ext uri="{FF2B5EF4-FFF2-40B4-BE49-F238E27FC236}">
                  <a16:creationId xmlns:a16="http://schemas.microsoft.com/office/drawing/2014/main" id="{00000000-0008-0000-0400-00003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032" name="Check Box 312" hidden="1">
              <a:extLst>
                <a:ext uri="{63B3BB69-23CF-44E3-9099-C40C66FF867C}">
                  <a14:compatExt spid="_x0000_s31032"/>
                </a:ext>
                <a:ext uri="{FF2B5EF4-FFF2-40B4-BE49-F238E27FC236}">
                  <a16:creationId xmlns:a16="http://schemas.microsoft.com/office/drawing/2014/main" id="{00000000-0008-0000-0400-00003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033" name="Check Box 313" hidden="1">
              <a:extLst>
                <a:ext uri="{63B3BB69-23CF-44E3-9099-C40C66FF867C}">
                  <a14:compatExt spid="_x0000_s31033"/>
                </a:ext>
                <a:ext uri="{FF2B5EF4-FFF2-40B4-BE49-F238E27FC236}">
                  <a16:creationId xmlns:a16="http://schemas.microsoft.com/office/drawing/2014/main" id="{00000000-0008-0000-0400-00003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034" name="Check Box 314" hidden="1">
              <a:extLst>
                <a:ext uri="{63B3BB69-23CF-44E3-9099-C40C66FF867C}">
                  <a14:compatExt spid="_x0000_s31034"/>
                </a:ext>
                <a:ext uri="{FF2B5EF4-FFF2-40B4-BE49-F238E27FC236}">
                  <a16:creationId xmlns:a16="http://schemas.microsoft.com/office/drawing/2014/main" id="{00000000-0008-0000-0400-00003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035" name="Check Box 315" hidden="1">
              <a:extLst>
                <a:ext uri="{63B3BB69-23CF-44E3-9099-C40C66FF867C}">
                  <a14:compatExt spid="_x0000_s31035"/>
                </a:ext>
                <a:ext uri="{FF2B5EF4-FFF2-40B4-BE49-F238E27FC236}">
                  <a16:creationId xmlns:a16="http://schemas.microsoft.com/office/drawing/2014/main" id="{00000000-0008-0000-0400-00003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036" name="Check Box 316" hidden="1">
              <a:extLst>
                <a:ext uri="{63B3BB69-23CF-44E3-9099-C40C66FF867C}">
                  <a14:compatExt spid="_x0000_s31036"/>
                </a:ext>
                <a:ext uri="{FF2B5EF4-FFF2-40B4-BE49-F238E27FC236}">
                  <a16:creationId xmlns:a16="http://schemas.microsoft.com/office/drawing/2014/main" id="{00000000-0008-0000-0400-00003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037" name="Check Box 317" hidden="1">
              <a:extLst>
                <a:ext uri="{63B3BB69-23CF-44E3-9099-C40C66FF867C}">
                  <a14:compatExt spid="_x0000_s31037"/>
                </a:ext>
                <a:ext uri="{FF2B5EF4-FFF2-40B4-BE49-F238E27FC236}">
                  <a16:creationId xmlns:a16="http://schemas.microsoft.com/office/drawing/2014/main" id="{00000000-0008-0000-0400-00003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038" name="Check Box 318" hidden="1">
              <a:extLst>
                <a:ext uri="{63B3BB69-23CF-44E3-9099-C40C66FF867C}">
                  <a14:compatExt spid="_x0000_s31038"/>
                </a:ext>
                <a:ext uri="{FF2B5EF4-FFF2-40B4-BE49-F238E27FC236}">
                  <a16:creationId xmlns:a16="http://schemas.microsoft.com/office/drawing/2014/main" id="{00000000-0008-0000-0400-00003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039" name="Check Box 319" hidden="1">
              <a:extLst>
                <a:ext uri="{63B3BB69-23CF-44E3-9099-C40C66FF867C}">
                  <a14:compatExt spid="_x0000_s31039"/>
                </a:ext>
                <a:ext uri="{FF2B5EF4-FFF2-40B4-BE49-F238E27FC236}">
                  <a16:creationId xmlns:a16="http://schemas.microsoft.com/office/drawing/2014/main" id="{00000000-0008-0000-0400-00003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040" name="Check Box 320" hidden="1">
              <a:extLst>
                <a:ext uri="{63B3BB69-23CF-44E3-9099-C40C66FF867C}">
                  <a14:compatExt spid="_x0000_s31040"/>
                </a:ext>
                <a:ext uri="{FF2B5EF4-FFF2-40B4-BE49-F238E27FC236}">
                  <a16:creationId xmlns:a16="http://schemas.microsoft.com/office/drawing/2014/main" id="{00000000-0008-0000-0400-00004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041" name="Check Box 321" hidden="1">
              <a:extLst>
                <a:ext uri="{63B3BB69-23CF-44E3-9099-C40C66FF867C}">
                  <a14:compatExt spid="_x0000_s31041"/>
                </a:ext>
                <a:ext uri="{FF2B5EF4-FFF2-40B4-BE49-F238E27FC236}">
                  <a16:creationId xmlns:a16="http://schemas.microsoft.com/office/drawing/2014/main" id="{00000000-0008-0000-0400-00004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042" name="Check Box 322" hidden="1">
              <a:extLst>
                <a:ext uri="{63B3BB69-23CF-44E3-9099-C40C66FF867C}">
                  <a14:compatExt spid="_x0000_s31042"/>
                </a:ext>
                <a:ext uri="{FF2B5EF4-FFF2-40B4-BE49-F238E27FC236}">
                  <a16:creationId xmlns:a16="http://schemas.microsoft.com/office/drawing/2014/main" id="{00000000-0008-0000-0400-00004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043" name="Check Box 323" hidden="1">
              <a:extLst>
                <a:ext uri="{63B3BB69-23CF-44E3-9099-C40C66FF867C}">
                  <a14:compatExt spid="_x0000_s31043"/>
                </a:ext>
                <a:ext uri="{FF2B5EF4-FFF2-40B4-BE49-F238E27FC236}">
                  <a16:creationId xmlns:a16="http://schemas.microsoft.com/office/drawing/2014/main" id="{00000000-0008-0000-0400-00004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044" name="Check Box 324" hidden="1">
              <a:extLst>
                <a:ext uri="{63B3BB69-23CF-44E3-9099-C40C66FF867C}">
                  <a14:compatExt spid="_x0000_s31044"/>
                </a:ext>
                <a:ext uri="{FF2B5EF4-FFF2-40B4-BE49-F238E27FC236}">
                  <a16:creationId xmlns:a16="http://schemas.microsoft.com/office/drawing/2014/main" id="{00000000-0008-0000-0400-00004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045" name="Check Box 325" hidden="1">
              <a:extLst>
                <a:ext uri="{63B3BB69-23CF-44E3-9099-C40C66FF867C}">
                  <a14:compatExt spid="_x0000_s31045"/>
                </a:ext>
                <a:ext uri="{FF2B5EF4-FFF2-40B4-BE49-F238E27FC236}">
                  <a16:creationId xmlns:a16="http://schemas.microsoft.com/office/drawing/2014/main" id="{00000000-0008-0000-0400-00004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046" name="Check Box 326" hidden="1">
              <a:extLst>
                <a:ext uri="{63B3BB69-23CF-44E3-9099-C40C66FF867C}">
                  <a14:compatExt spid="_x0000_s31046"/>
                </a:ext>
                <a:ext uri="{FF2B5EF4-FFF2-40B4-BE49-F238E27FC236}">
                  <a16:creationId xmlns:a16="http://schemas.microsoft.com/office/drawing/2014/main" id="{00000000-0008-0000-0400-00004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047" name="Check Box 327" hidden="1">
              <a:extLst>
                <a:ext uri="{63B3BB69-23CF-44E3-9099-C40C66FF867C}">
                  <a14:compatExt spid="_x0000_s31047"/>
                </a:ext>
                <a:ext uri="{FF2B5EF4-FFF2-40B4-BE49-F238E27FC236}">
                  <a16:creationId xmlns:a16="http://schemas.microsoft.com/office/drawing/2014/main" id="{00000000-0008-0000-0400-00004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048" name="Check Box 328" hidden="1">
              <a:extLst>
                <a:ext uri="{63B3BB69-23CF-44E3-9099-C40C66FF867C}">
                  <a14:compatExt spid="_x0000_s31048"/>
                </a:ext>
                <a:ext uri="{FF2B5EF4-FFF2-40B4-BE49-F238E27FC236}">
                  <a16:creationId xmlns:a16="http://schemas.microsoft.com/office/drawing/2014/main" id="{00000000-0008-0000-0400-00004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049" name="Check Box 329" hidden="1">
              <a:extLst>
                <a:ext uri="{63B3BB69-23CF-44E3-9099-C40C66FF867C}">
                  <a14:compatExt spid="_x0000_s31049"/>
                </a:ext>
                <a:ext uri="{FF2B5EF4-FFF2-40B4-BE49-F238E27FC236}">
                  <a16:creationId xmlns:a16="http://schemas.microsoft.com/office/drawing/2014/main" id="{00000000-0008-0000-0400-00004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050" name="Check Box 330" hidden="1">
              <a:extLst>
                <a:ext uri="{63B3BB69-23CF-44E3-9099-C40C66FF867C}">
                  <a14:compatExt spid="_x0000_s31050"/>
                </a:ext>
                <a:ext uri="{FF2B5EF4-FFF2-40B4-BE49-F238E27FC236}">
                  <a16:creationId xmlns:a16="http://schemas.microsoft.com/office/drawing/2014/main" id="{00000000-0008-0000-0400-00004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051" name="Check Box 331" hidden="1">
              <a:extLst>
                <a:ext uri="{63B3BB69-23CF-44E3-9099-C40C66FF867C}">
                  <a14:compatExt spid="_x0000_s31051"/>
                </a:ext>
                <a:ext uri="{FF2B5EF4-FFF2-40B4-BE49-F238E27FC236}">
                  <a16:creationId xmlns:a16="http://schemas.microsoft.com/office/drawing/2014/main" id="{00000000-0008-0000-0400-00004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052" name="Check Box 332" hidden="1">
              <a:extLst>
                <a:ext uri="{63B3BB69-23CF-44E3-9099-C40C66FF867C}">
                  <a14:compatExt spid="_x0000_s31052"/>
                </a:ext>
                <a:ext uri="{FF2B5EF4-FFF2-40B4-BE49-F238E27FC236}">
                  <a16:creationId xmlns:a16="http://schemas.microsoft.com/office/drawing/2014/main" id="{00000000-0008-0000-0400-00004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053" name="Check Box 333" hidden="1">
              <a:extLst>
                <a:ext uri="{63B3BB69-23CF-44E3-9099-C40C66FF867C}">
                  <a14:compatExt spid="_x0000_s31053"/>
                </a:ext>
                <a:ext uri="{FF2B5EF4-FFF2-40B4-BE49-F238E27FC236}">
                  <a16:creationId xmlns:a16="http://schemas.microsoft.com/office/drawing/2014/main" id="{00000000-0008-0000-0400-00004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054" name="Check Box 334" hidden="1">
              <a:extLst>
                <a:ext uri="{63B3BB69-23CF-44E3-9099-C40C66FF867C}">
                  <a14:compatExt spid="_x0000_s31054"/>
                </a:ext>
                <a:ext uri="{FF2B5EF4-FFF2-40B4-BE49-F238E27FC236}">
                  <a16:creationId xmlns:a16="http://schemas.microsoft.com/office/drawing/2014/main" id="{00000000-0008-0000-0400-00004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055" name="Check Box 335" hidden="1">
              <a:extLst>
                <a:ext uri="{63B3BB69-23CF-44E3-9099-C40C66FF867C}">
                  <a14:compatExt spid="_x0000_s31055"/>
                </a:ext>
                <a:ext uri="{FF2B5EF4-FFF2-40B4-BE49-F238E27FC236}">
                  <a16:creationId xmlns:a16="http://schemas.microsoft.com/office/drawing/2014/main" id="{00000000-0008-0000-0400-00004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056" name="Check Box 336" hidden="1">
              <a:extLst>
                <a:ext uri="{63B3BB69-23CF-44E3-9099-C40C66FF867C}">
                  <a14:compatExt spid="_x0000_s31056"/>
                </a:ext>
                <a:ext uri="{FF2B5EF4-FFF2-40B4-BE49-F238E27FC236}">
                  <a16:creationId xmlns:a16="http://schemas.microsoft.com/office/drawing/2014/main" id="{00000000-0008-0000-0400-00005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057" name="Check Box 337" hidden="1">
              <a:extLst>
                <a:ext uri="{63B3BB69-23CF-44E3-9099-C40C66FF867C}">
                  <a14:compatExt spid="_x0000_s31057"/>
                </a:ext>
                <a:ext uri="{FF2B5EF4-FFF2-40B4-BE49-F238E27FC236}">
                  <a16:creationId xmlns:a16="http://schemas.microsoft.com/office/drawing/2014/main" id="{00000000-0008-0000-0400-00005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058" name="Check Box 338" hidden="1">
              <a:extLst>
                <a:ext uri="{63B3BB69-23CF-44E3-9099-C40C66FF867C}">
                  <a14:compatExt spid="_x0000_s31058"/>
                </a:ext>
                <a:ext uri="{FF2B5EF4-FFF2-40B4-BE49-F238E27FC236}">
                  <a16:creationId xmlns:a16="http://schemas.microsoft.com/office/drawing/2014/main" id="{00000000-0008-0000-0400-00005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059" name="Check Box 339" hidden="1">
              <a:extLst>
                <a:ext uri="{63B3BB69-23CF-44E3-9099-C40C66FF867C}">
                  <a14:compatExt spid="_x0000_s31059"/>
                </a:ext>
                <a:ext uri="{FF2B5EF4-FFF2-40B4-BE49-F238E27FC236}">
                  <a16:creationId xmlns:a16="http://schemas.microsoft.com/office/drawing/2014/main" id="{00000000-0008-0000-0400-00005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060" name="Check Box 340" hidden="1">
              <a:extLst>
                <a:ext uri="{63B3BB69-23CF-44E3-9099-C40C66FF867C}">
                  <a14:compatExt spid="_x0000_s31060"/>
                </a:ext>
                <a:ext uri="{FF2B5EF4-FFF2-40B4-BE49-F238E27FC236}">
                  <a16:creationId xmlns:a16="http://schemas.microsoft.com/office/drawing/2014/main" id="{00000000-0008-0000-0400-00005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061" name="Check Box 341" hidden="1">
              <a:extLst>
                <a:ext uri="{63B3BB69-23CF-44E3-9099-C40C66FF867C}">
                  <a14:compatExt spid="_x0000_s31061"/>
                </a:ext>
                <a:ext uri="{FF2B5EF4-FFF2-40B4-BE49-F238E27FC236}">
                  <a16:creationId xmlns:a16="http://schemas.microsoft.com/office/drawing/2014/main" id="{00000000-0008-0000-0400-00005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062" name="Check Box 342" hidden="1">
              <a:extLst>
                <a:ext uri="{63B3BB69-23CF-44E3-9099-C40C66FF867C}">
                  <a14:compatExt spid="_x0000_s31062"/>
                </a:ext>
                <a:ext uri="{FF2B5EF4-FFF2-40B4-BE49-F238E27FC236}">
                  <a16:creationId xmlns:a16="http://schemas.microsoft.com/office/drawing/2014/main" id="{00000000-0008-0000-0400-00005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063" name="Check Box 343" hidden="1">
              <a:extLst>
                <a:ext uri="{63B3BB69-23CF-44E3-9099-C40C66FF867C}">
                  <a14:compatExt spid="_x0000_s31063"/>
                </a:ext>
                <a:ext uri="{FF2B5EF4-FFF2-40B4-BE49-F238E27FC236}">
                  <a16:creationId xmlns:a16="http://schemas.microsoft.com/office/drawing/2014/main" id="{00000000-0008-0000-0400-00005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064" name="Check Box 344" hidden="1">
              <a:extLst>
                <a:ext uri="{63B3BB69-23CF-44E3-9099-C40C66FF867C}">
                  <a14:compatExt spid="_x0000_s31064"/>
                </a:ext>
                <a:ext uri="{FF2B5EF4-FFF2-40B4-BE49-F238E27FC236}">
                  <a16:creationId xmlns:a16="http://schemas.microsoft.com/office/drawing/2014/main" id="{00000000-0008-0000-0400-00005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065" name="Check Box 345" hidden="1">
              <a:extLst>
                <a:ext uri="{63B3BB69-23CF-44E3-9099-C40C66FF867C}">
                  <a14:compatExt spid="_x0000_s31065"/>
                </a:ext>
                <a:ext uri="{FF2B5EF4-FFF2-40B4-BE49-F238E27FC236}">
                  <a16:creationId xmlns:a16="http://schemas.microsoft.com/office/drawing/2014/main" id="{00000000-0008-0000-0400-00005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066" name="Check Box 346" hidden="1">
              <a:extLst>
                <a:ext uri="{63B3BB69-23CF-44E3-9099-C40C66FF867C}">
                  <a14:compatExt spid="_x0000_s31066"/>
                </a:ext>
                <a:ext uri="{FF2B5EF4-FFF2-40B4-BE49-F238E27FC236}">
                  <a16:creationId xmlns:a16="http://schemas.microsoft.com/office/drawing/2014/main" id="{00000000-0008-0000-0400-00005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067" name="Check Box 347" hidden="1">
              <a:extLst>
                <a:ext uri="{63B3BB69-23CF-44E3-9099-C40C66FF867C}">
                  <a14:compatExt spid="_x0000_s31067"/>
                </a:ext>
                <a:ext uri="{FF2B5EF4-FFF2-40B4-BE49-F238E27FC236}">
                  <a16:creationId xmlns:a16="http://schemas.microsoft.com/office/drawing/2014/main" id="{00000000-0008-0000-0400-00005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068" name="Check Box 348" hidden="1">
              <a:extLst>
                <a:ext uri="{63B3BB69-23CF-44E3-9099-C40C66FF867C}">
                  <a14:compatExt spid="_x0000_s31068"/>
                </a:ext>
                <a:ext uri="{FF2B5EF4-FFF2-40B4-BE49-F238E27FC236}">
                  <a16:creationId xmlns:a16="http://schemas.microsoft.com/office/drawing/2014/main" id="{00000000-0008-0000-0400-00005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069" name="Check Box 349" hidden="1">
              <a:extLst>
                <a:ext uri="{63B3BB69-23CF-44E3-9099-C40C66FF867C}">
                  <a14:compatExt spid="_x0000_s31069"/>
                </a:ext>
                <a:ext uri="{FF2B5EF4-FFF2-40B4-BE49-F238E27FC236}">
                  <a16:creationId xmlns:a16="http://schemas.microsoft.com/office/drawing/2014/main" id="{00000000-0008-0000-0400-00005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070" name="Check Box 350" hidden="1">
              <a:extLst>
                <a:ext uri="{63B3BB69-23CF-44E3-9099-C40C66FF867C}">
                  <a14:compatExt spid="_x0000_s31070"/>
                </a:ext>
                <a:ext uri="{FF2B5EF4-FFF2-40B4-BE49-F238E27FC236}">
                  <a16:creationId xmlns:a16="http://schemas.microsoft.com/office/drawing/2014/main" id="{00000000-0008-0000-0400-00005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071" name="Check Box 351" hidden="1">
              <a:extLst>
                <a:ext uri="{63B3BB69-23CF-44E3-9099-C40C66FF867C}">
                  <a14:compatExt spid="_x0000_s31071"/>
                </a:ext>
                <a:ext uri="{FF2B5EF4-FFF2-40B4-BE49-F238E27FC236}">
                  <a16:creationId xmlns:a16="http://schemas.microsoft.com/office/drawing/2014/main" id="{00000000-0008-0000-0400-00005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072" name="Check Box 352" hidden="1">
              <a:extLst>
                <a:ext uri="{63B3BB69-23CF-44E3-9099-C40C66FF867C}">
                  <a14:compatExt spid="_x0000_s31072"/>
                </a:ext>
                <a:ext uri="{FF2B5EF4-FFF2-40B4-BE49-F238E27FC236}">
                  <a16:creationId xmlns:a16="http://schemas.microsoft.com/office/drawing/2014/main" id="{00000000-0008-0000-0400-00006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073" name="Check Box 353" hidden="1">
              <a:extLst>
                <a:ext uri="{63B3BB69-23CF-44E3-9099-C40C66FF867C}">
                  <a14:compatExt spid="_x0000_s31073"/>
                </a:ext>
                <a:ext uri="{FF2B5EF4-FFF2-40B4-BE49-F238E27FC236}">
                  <a16:creationId xmlns:a16="http://schemas.microsoft.com/office/drawing/2014/main" id="{00000000-0008-0000-0400-00006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074" name="Check Box 354" hidden="1">
              <a:extLst>
                <a:ext uri="{63B3BB69-23CF-44E3-9099-C40C66FF867C}">
                  <a14:compatExt spid="_x0000_s31074"/>
                </a:ext>
                <a:ext uri="{FF2B5EF4-FFF2-40B4-BE49-F238E27FC236}">
                  <a16:creationId xmlns:a16="http://schemas.microsoft.com/office/drawing/2014/main" id="{00000000-0008-0000-0400-00006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075" name="Check Box 355" hidden="1">
              <a:extLst>
                <a:ext uri="{63B3BB69-23CF-44E3-9099-C40C66FF867C}">
                  <a14:compatExt spid="_x0000_s31075"/>
                </a:ext>
                <a:ext uri="{FF2B5EF4-FFF2-40B4-BE49-F238E27FC236}">
                  <a16:creationId xmlns:a16="http://schemas.microsoft.com/office/drawing/2014/main" id="{00000000-0008-0000-0400-00006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076" name="Check Box 356" hidden="1">
              <a:extLst>
                <a:ext uri="{63B3BB69-23CF-44E3-9099-C40C66FF867C}">
                  <a14:compatExt spid="_x0000_s31076"/>
                </a:ext>
                <a:ext uri="{FF2B5EF4-FFF2-40B4-BE49-F238E27FC236}">
                  <a16:creationId xmlns:a16="http://schemas.microsoft.com/office/drawing/2014/main" id="{00000000-0008-0000-0400-00006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077" name="Check Box 357" hidden="1">
              <a:extLst>
                <a:ext uri="{63B3BB69-23CF-44E3-9099-C40C66FF867C}">
                  <a14:compatExt spid="_x0000_s31077"/>
                </a:ext>
                <a:ext uri="{FF2B5EF4-FFF2-40B4-BE49-F238E27FC236}">
                  <a16:creationId xmlns:a16="http://schemas.microsoft.com/office/drawing/2014/main" id="{00000000-0008-0000-0400-00006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078" name="Check Box 358" hidden="1">
              <a:extLst>
                <a:ext uri="{63B3BB69-23CF-44E3-9099-C40C66FF867C}">
                  <a14:compatExt spid="_x0000_s31078"/>
                </a:ext>
                <a:ext uri="{FF2B5EF4-FFF2-40B4-BE49-F238E27FC236}">
                  <a16:creationId xmlns:a16="http://schemas.microsoft.com/office/drawing/2014/main" id="{00000000-0008-0000-0400-00006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079" name="Check Box 359" hidden="1">
              <a:extLst>
                <a:ext uri="{63B3BB69-23CF-44E3-9099-C40C66FF867C}">
                  <a14:compatExt spid="_x0000_s31079"/>
                </a:ext>
                <a:ext uri="{FF2B5EF4-FFF2-40B4-BE49-F238E27FC236}">
                  <a16:creationId xmlns:a16="http://schemas.microsoft.com/office/drawing/2014/main" id="{00000000-0008-0000-0400-00006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080" name="Check Box 360" hidden="1">
              <a:extLst>
                <a:ext uri="{63B3BB69-23CF-44E3-9099-C40C66FF867C}">
                  <a14:compatExt spid="_x0000_s31080"/>
                </a:ext>
                <a:ext uri="{FF2B5EF4-FFF2-40B4-BE49-F238E27FC236}">
                  <a16:creationId xmlns:a16="http://schemas.microsoft.com/office/drawing/2014/main" id="{00000000-0008-0000-0400-00006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081" name="Check Box 361" hidden="1">
              <a:extLst>
                <a:ext uri="{63B3BB69-23CF-44E3-9099-C40C66FF867C}">
                  <a14:compatExt spid="_x0000_s31081"/>
                </a:ext>
                <a:ext uri="{FF2B5EF4-FFF2-40B4-BE49-F238E27FC236}">
                  <a16:creationId xmlns:a16="http://schemas.microsoft.com/office/drawing/2014/main" id="{00000000-0008-0000-0400-00006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082" name="Check Box 362" hidden="1">
              <a:extLst>
                <a:ext uri="{63B3BB69-23CF-44E3-9099-C40C66FF867C}">
                  <a14:compatExt spid="_x0000_s31082"/>
                </a:ext>
                <a:ext uri="{FF2B5EF4-FFF2-40B4-BE49-F238E27FC236}">
                  <a16:creationId xmlns:a16="http://schemas.microsoft.com/office/drawing/2014/main" id="{00000000-0008-0000-0400-00006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083" name="Check Box 363" hidden="1">
              <a:extLst>
                <a:ext uri="{63B3BB69-23CF-44E3-9099-C40C66FF867C}">
                  <a14:compatExt spid="_x0000_s31083"/>
                </a:ext>
                <a:ext uri="{FF2B5EF4-FFF2-40B4-BE49-F238E27FC236}">
                  <a16:creationId xmlns:a16="http://schemas.microsoft.com/office/drawing/2014/main" id="{00000000-0008-0000-0400-00006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084" name="Check Box 364" hidden="1">
              <a:extLst>
                <a:ext uri="{63B3BB69-23CF-44E3-9099-C40C66FF867C}">
                  <a14:compatExt spid="_x0000_s31084"/>
                </a:ext>
                <a:ext uri="{FF2B5EF4-FFF2-40B4-BE49-F238E27FC236}">
                  <a16:creationId xmlns:a16="http://schemas.microsoft.com/office/drawing/2014/main" id="{00000000-0008-0000-0400-00006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085" name="Check Box 365" hidden="1">
              <a:extLst>
                <a:ext uri="{63B3BB69-23CF-44E3-9099-C40C66FF867C}">
                  <a14:compatExt spid="_x0000_s31085"/>
                </a:ext>
                <a:ext uri="{FF2B5EF4-FFF2-40B4-BE49-F238E27FC236}">
                  <a16:creationId xmlns:a16="http://schemas.microsoft.com/office/drawing/2014/main" id="{00000000-0008-0000-0400-00006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086" name="Check Box 366" hidden="1">
              <a:extLst>
                <a:ext uri="{63B3BB69-23CF-44E3-9099-C40C66FF867C}">
                  <a14:compatExt spid="_x0000_s31086"/>
                </a:ext>
                <a:ext uri="{FF2B5EF4-FFF2-40B4-BE49-F238E27FC236}">
                  <a16:creationId xmlns:a16="http://schemas.microsoft.com/office/drawing/2014/main" id="{00000000-0008-0000-0400-00006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087" name="Check Box 367" hidden="1">
              <a:extLst>
                <a:ext uri="{63B3BB69-23CF-44E3-9099-C40C66FF867C}">
                  <a14:compatExt spid="_x0000_s31087"/>
                </a:ext>
                <a:ext uri="{FF2B5EF4-FFF2-40B4-BE49-F238E27FC236}">
                  <a16:creationId xmlns:a16="http://schemas.microsoft.com/office/drawing/2014/main" id="{00000000-0008-0000-0400-00006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088" name="Check Box 368" hidden="1">
              <a:extLst>
                <a:ext uri="{63B3BB69-23CF-44E3-9099-C40C66FF867C}">
                  <a14:compatExt spid="_x0000_s31088"/>
                </a:ext>
                <a:ext uri="{FF2B5EF4-FFF2-40B4-BE49-F238E27FC236}">
                  <a16:creationId xmlns:a16="http://schemas.microsoft.com/office/drawing/2014/main" id="{00000000-0008-0000-0400-00007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089" name="Check Box 369" hidden="1">
              <a:extLst>
                <a:ext uri="{63B3BB69-23CF-44E3-9099-C40C66FF867C}">
                  <a14:compatExt spid="_x0000_s31089"/>
                </a:ext>
                <a:ext uri="{FF2B5EF4-FFF2-40B4-BE49-F238E27FC236}">
                  <a16:creationId xmlns:a16="http://schemas.microsoft.com/office/drawing/2014/main" id="{00000000-0008-0000-0400-00007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090" name="Check Box 370" hidden="1">
              <a:extLst>
                <a:ext uri="{63B3BB69-23CF-44E3-9099-C40C66FF867C}">
                  <a14:compatExt spid="_x0000_s31090"/>
                </a:ext>
                <a:ext uri="{FF2B5EF4-FFF2-40B4-BE49-F238E27FC236}">
                  <a16:creationId xmlns:a16="http://schemas.microsoft.com/office/drawing/2014/main" id="{00000000-0008-0000-0400-00007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091" name="Check Box 371" hidden="1">
              <a:extLst>
                <a:ext uri="{63B3BB69-23CF-44E3-9099-C40C66FF867C}">
                  <a14:compatExt spid="_x0000_s31091"/>
                </a:ext>
                <a:ext uri="{FF2B5EF4-FFF2-40B4-BE49-F238E27FC236}">
                  <a16:creationId xmlns:a16="http://schemas.microsoft.com/office/drawing/2014/main" id="{00000000-0008-0000-0400-00007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092" name="Check Box 372" hidden="1">
              <a:extLst>
                <a:ext uri="{63B3BB69-23CF-44E3-9099-C40C66FF867C}">
                  <a14:compatExt spid="_x0000_s31092"/>
                </a:ext>
                <a:ext uri="{FF2B5EF4-FFF2-40B4-BE49-F238E27FC236}">
                  <a16:creationId xmlns:a16="http://schemas.microsoft.com/office/drawing/2014/main" id="{00000000-0008-0000-0400-00007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093" name="Check Box 373" hidden="1">
              <a:extLst>
                <a:ext uri="{63B3BB69-23CF-44E3-9099-C40C66FF867C}">
                  <a14:compatExt spid="_x0000_s31093"/>
                </a:ext>
                <a:ext uri="{FF2B5EF4-FFF2-40B4-BE49-F238E27FC236}">
                  <a16:creationId xmlns:a16="http://schemas.microsoft.com/office/drawing/2014/main" id="{00000000-0008-0000-0400-00007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094" name="Check Box 374" hidden="1">
              <a:extLst>
                <a:ext uri="{63B3BB69-23CF-44E3-9099-C40C66FF867C}">
                  <a14:compatExt spid="_x0000_s31094"/>
                </a:ext>
                <a:ext uri="{FF2B5EF4-FFF2-40B4-BE49-F238E27FC236}">
                  <a16:creationId xmlns:a16="http://schemas.microsoft.com/office/drawing/2014/main" id="{00000000-0008-0000-0400-00007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095" name="Check Box 375" hidden="1">
              <a:extLst>
                <a:ext uri="{63B3BB69-23CF-44E3-9099-C40C66FF867C}">
                  <a14:compatExt spid="_x0000_s31095"/>
                </a:ext>
                <a:ext uri="{FF2B5EF4-FFF2-40B4-BE49-F238E27FC236}">
                  <a16:creationId xmlns:a16="http://schemas.microsoft.com/office/drawing/2014/main" id="{00000000-0008-0000-0400-00007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096" name="Check Box 376" hidden="1">
              <a:extLst>
                <a:ext uri="{63B3BB69-23CF-44E3-9099-C40C66FF867C}">
                  <a14:compatExt spid="_x0000_s31096"/>
                </a:ext>
                <a:ext uri="{FF2B5EF4-FFF2-40B4-BE49-F238E27FC236}">
                  <a16:creationId xmlns:a16="http://schemas.microsoft.com/office/drawing/2014/main" id="{00000000-0008-0000-0400-00007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097" name="Check Box 377" hidden="1">
              <a:extLst>
                <a:ext uri="{63B3BB69-23CF-44E3-9099-C40C66FF867C}">
                  <a14:compatExt spid="_x0000_s31097"/>
                </a:ext>
                <a:ext uri="{FF2B5EF4-FFF2-40B4-BE49-F238E27FC236}">
                  <a16:creationId xmlns:a16="http://schemas.microsoft.com/office/drawing/2014/main" id="{00000000-0008-0000-0400-00007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098" name="Check Box 378" hidden="1">
              <a:extLst>
                <a:ext uri="{63B3BB69-23CF-44E3-9099-C40C66FF867C}">
                  <a14:compatExt spid="_x0000_s31098"/>
                </a:ext>
                <a:ext uri="{FF2B5EF4-FFF2-40B4-BE49-F238E27FC236}">
                  <a16:creationId xmlns:a16="http://schemas.microsoft.com/office/drawing/2014/main" id="{00000000-0008-0000-0400-00007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099" name="Check Box 379" hidden="1">
              <a:extLst>
                <a:ext uri="{63B3BB69-23CF-44E3-9099-C40C66FF867C}">
                  <a14:compatExt spid="_x0000_s31099"/>
                </a:ext>
                <a:ext uri="{FF2B5EF4-FFF2-40B4-BE49-F238E27FC236}">
                  <a16:creationId xmlns:a16="http://schemas.microsoft.com/office/drawing/2014/main" id="{00000000-0008-0000-0400-00007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100" name="Check Box 380" hidden="1">
              <a:extLst>
                <a:ext uri="{63B3BB69-23CF-44E3-9099-C40C66FF867C}">
                  <a14:compatExt spid="_x0000_s31100"/>
                </a:ext>
                <a:ext uri="{FF2B5EF4-FFF2-40B4-BE49-F238E27FC236}">
                  <a16:creationId xmlns:a16="http://schemas.microsoft.com/office/drawing/2014/main" id="{00000000-0008-0000-0400-00007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101" name="Check Box 381" hidden="1">
              <a:extLst>
                <a:ext uri="{63B3BB69-23CF-44E3-9099-C40C66FF867C}">
                  <a14:compatExt spid="_x0000_s31101"/>
                </a:ext>
                <a:ext uri="{FF2B5EF4-FFF2-40B4-BE49-F238E27FC236}">
                  <a16:creationId xmlns:a16="http://schemas.microsoft.com/office/drawing/2014/main" id="{00000000-0008-0000-0400-00007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102" name="Check Box 382" hidden="1">
              <a:extLst>
                <a:ext uri="{63B3BB69-23CF-44E3-9099-C40C66FF867C}">
                  <a14:compatExt spid="_x0000_s31102"/>
                </a:ext>
                <a:ext uri="{FF2B5EF4-FFF2-40B4-BE49-F238E27FC236}">
                  <a16:creationId xmlns:a16="http://schemas.microsoft.com/office/drawing/2014/main" id="{00000000-0008-0000-0400-00007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103" name="Check Box 383" hidden="1">
              <a:extLst>
                <a:ext uri="{63B3BB69-23CF-44E3-9099-C40C66FF867C}">
                  <a14:compatExt spid="_x0000_s31103"/>
                </a:ext>
                <a:ext uri="{FF2B5EF4-FFF2-40B4-BE49-F238E27FC236}">
                  <a16:creationId xmlns:a16="http://schemas.microsoft.com/office/drawing/2014/main" id="{00000000-0008-0000-0400-00007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104" name="Check Box 384" hidden="1">
              <a:extLst>
                <a:ext uri="{63B3BB69-23CF-44E3-9099-C40C66FF867C}">
                  <a14:compatExt spid="_x0000_s31104"/>
                </a:ext>
                <a:ext uri="{FF2B5EF4-FFF2-40B4-BE49-F238E27FC236}">
                  <a16:creationId xmlns:a16="http://schemas.microsoft.com/office/drawing/2014/main" id="{00000000-0008-0000-0400-00008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105" name="Check Box 385" hidden="1">
              <a:extLst>
                <a:ext uri="{63B3BB69-23CF-44E3-9099-C40C66FF867C}">
                  <a14:compatExt spid="_x0000_s31105"/>
                </a:ext>
                <a:ext uri="{FF2B5EF4-FFF2-40B4-BE49-F238E27FC236}">
                  <a16:creationId xmlns:a16="http://schemas.microsoft.com/office/drawing/2014/main" id="{00000000-0008-0000-0400-00008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106" name="Check Box 386" hidden="1">
              <a:extLst>
                <a:ext uri="{63B3BB69-23CF-44E3-9099-C40C66FF867C}">
                  <a14:compatExt spid="_x0000_s31106"/>
                </a:ext>
                <a:ext uri="{FF2B5EF4-FFF2-40B4-BE49-F238E27FC236}">
                  <a16:creationId xmlns:a16="http://schemas.microsoft.com/office/drawing/2014/main" id="{00000000-0008-0000-0400-00008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107" name="Check Box 387" hidden="1">
              <a:extLst>
                <a:ext uri="{63B3BB69-23CF-44E3-9099-C40C66FF867C}">
                  <a14:compatExt spid="_x0000_s31107"/>
                </a:ext>
                <a:ext uri="{FF2B5EF4-FFF2-40B4-BE49-F238E27FC236}">
                  <a16:creationId xmlns:a16="http://schemas.microsoft.com/office/drawing/2014/main" id="{00000000-0008-0000-0400-00008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108" name="Check Box 388" hidden="1">
              <a:extLst>
                <a:ext uri="{63B3BB69-23CF-44E3-9099-C40C66FF867C}">
                  <a14:compatExt spid="_x0000_s31108"/>
                </a:ext>
                <a:ext uri="{FF2B5EF4-FFF2-40B4-BE49-F238E27FC236}">
                  <a16:creationId xmlns:a16="http://schemas.microsoft.com/office/drawing/2014/main" id="{00000000-0008-0000-0400-00008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109" name="Check Box 389" hidden="1">
              <a:extLst>
                <a:ext uri="{63B3BB69-23CF-44E3-9099-C40C66FF867C}">
                  <a14:compatExt spid="_x0000_s31109"/>
                </a:ext>
                <a:ext uri="{FF2B5EF4-FFF2-40B4-BE49-F238E27FC236}">
                  <a16:creationId xmlns:a16="http://schemas.microsoft.com/office/drawing/2014/main" id="{00000000-0008-0000-0400-00008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110" name="Check Box 390" hidden="1">
              <a:extLst>
                <a:ext uri="{63B3BB69-23CF-44E3-9099-C40C66FF867C}">
                  <a14:compatExt spid="_x0000_s31110"/>
                </a:ext>
                <a:ext uri="{FF2B5EF4-FFF2-40B4-BE49-F238E27FC236}">
                  <a16:creationId xmlns:a16="http://schemas.microsoft.com/office/drawing/2014/main" id="{00000000-0008-0000-0400-00008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111" name="Check Box 391" hidden="1">
              <a:extLst>
                <a:ext uri="{63B3BB69-23CF-44E3-9099-C40C66FF867C}">
                  <a14:compatExt spid="_x0000_s31111"/>
                </a:ext>
                <a:ext uri="{FF2B5EF4-FFF2-40B4-BE49-F238E27FC236}">
                  <a16:creationId xmlns:a16="http://schemas.microsoft.com/office/drawing/2014/main" id="{00000000-0008-0000-0400-00008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112" name="Check Box 392" hidden="1">
              <a:extLst>
                <a:ext uri="{63B3BB69-23CF-44E3-9099-C40C66FF867C}">
                  <a14:compatExt spid="_x0000_s31112"/>
                </a:ext>
                <a:ext uri="{FF2B5EF4-FFF2-40B4-BE49-F238E27FC236}">
                  <a16:creationId xmlns:a16="http://schemas.microsoft.com/office/drawing/2014/main" id="{00000000-0008-0000-0400-00008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113" name="Check Box 393" hidden="1">
              <a:extLst>
                <a:ext uri="{63B3BB69-23CF-44E3-9099-C40C66FF867C}">
                  <a14:compatExt spid="_x0000_s31113"/>
                </a:ext>
                <a:ext uri="{FF2B5EF4-FFF2-40B4-BE49-F238E27FC236}">
                  <a16:creationId xmlns:a16="http://schemas.microsoft.com/office/drawing/2014/main" id="{00000000-0008-0000-0400-00008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114" name="Check Box 394" hidden="1">
              <a:extLst>
                <a:ext uri="{63B3BB69-23CF-44E3-9099-C40C66FF867C}">
                  <a14:compatExt spid="_x0000_s31114"/>
                </a:ext>
                <a:ext uri="{FF2B5EF4-FFF2-40B4-BE49-F238E27FC236}">
                  <a16:creationId xmlns:a16="http://schemas.microsoft.com/office/drawing/2014/main" id="{00000000-0008-0000-0400-00008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115" name="Check Box 395" hidden="1">
              <a:extLst>
                <a:ext uri="{63B3BB69-23CF-44E3-9099-C40C66FF867C}">
                  <a14:compatExt spid="_x0000_s31115"/>
                </a:ext>
                <a:ext uri="{FF2B5EF4-FFF2-40B4-BE49-F238E27FC236}">
                  <a16:creationId xmlns:a16="http://schemas.microsoft.com/office/drawing/2014/main" id="{00000000-0008-0000-0400-00008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116" name="Check Box 396" hidden="1">
              <a:extLst>
                <a:ext uri="{63B3BB69-23CF-44E3-9099-C40C66FF867C}">
                  <a14:compatExt spid="_x0000_s31116"/>
                </a:ext>
                <a:ext uri="{FF2B5EF4-FFF2-40B4-BE49-F238E27FC236}">
                  <a16:creationId xmlns:a16="http://schemas.microsoft.com/office/drawing/2014/main" id="{00000000-0008-0000-0400-00008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117" name="Check Box 397" hidden="1">
              <a:extLst>
                <a:ext uri="{63B3BB69-23CF-44E3-9099-C40C66FF867C}">
                  <a14:compatExt spid="_x0000_s31117"/>
                </a:ext>
                <a:ext uri="{FF2B5EF4-FFF2-40B4-BE49-F238E27FC236}">
                  <a16:creationId xmlns:a16="http://schemas.microsoft.com/office/drawing/2014/main" id="{00000000-0008-0000-0400-00008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118" name="Check Box 398" hidden="1">
              <a:extLst>
                <a:ext uri="{63B3BB69-23CF-44E3-9099-C40C66FF867C}">
                  <a14:compatExt spid="_x0000_s31118"/>
                </a:ext>
                <a:ext uri="{FF2B5EF4-FFF2-40B4-BE49-F238E27FC236}">
                  <a16:creationId xmlns:a16="http://schemas.microsoft.com/office/drawing/2014/main" id="{00000000-0008-0000-0400-00008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119" name="Check Box 399" hidden="1">
              <a:extLst>
                <a:ext uri="{63B3BB69-23CF-44E3-9099-C40C66FF867C}">
                  <a14:compatExt spid="_x0000_s31119"/>
                </a:ext>
                <a:ext uri="{FF2B5EF4-FFF2-40B4-BE49-F238E27FC236}">
                  <a16:creationId xmlns:a16="http://schemas.microsoft.com/office/drawing/2014/main" id="{00000000-0008-0000-0400-00008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120" name="Check Box 400" hidden="1">
              <a:extLst>
                <a:ext uri="{63B3BB69-23CF-44E3-9099-C40C66FF867C}">
                  <a14:compatExt spid="_x0000_s31120"/>
                </a:ext>
                <a:ext uri="{FF2B5EF4-FFF2-40B4-BE49-F238E27FC236}">
                  <a16:creationId xmlns:a16="http://schemas.microsoft.com/office/drawing/2014/main" id="{00000000-0008-0000-0400-00009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121" name="Check Box 401" hidden="1">
              <a:extLst>
                <a:ext uri="{63B3BB69-23CF-44E3-9099-C40C66FF867C}">
                  <a14:compatExt spid="_x0000_s31121"/>
                </a:ext>
                <a:ext uri="{FF2B5EF4-FFF2-40B4-BE49-F238E27FC236}">
                  <a16:creationId xmlns:a16="http://schemas.microsoft.com/office/drawing/2014/main" id="{00000000-0008-0000-0400-00009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122" name="Check Box 402" hidden="1">
              <a:extLst>
                <a:ext uri="{63B3BB69-23CF-44E3-9099-C40C66FF867C}">
                  <a14:compatExt spid="_x0000_s31122"/>
                </a:ext>
                <a:ext uri="{FF2B5EF4-FFF2-40B4-BE49-F238E27FC236}">
                  <a16:creationId xmlns:a16="http://schemas.microsoft.com/office/drawing/2014/main" id="{00000000-0008-0000-0400-00009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123" name="Check Box 403" hidden="1">
              <a:extLst>
                <a:ext uri="{63B3BB69-23CF-44E3-9099-C40C66FF867C}">
                  <a14:compatExt spid="_x0000_s31123"/>
                </a:ext>
                <a:ext uri="{FF2B5EF4-FFF2-40B4-BE49-F238E27FC236}">
                  <a16:creationId xmlns:a16="http://schemas.microsoft.com/office/drawing/2014/main" id="{00000000-0008-0000-0400-00009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124" name="Check Box 404" hidden="1">
              <a:extLst>
                <a:ext uri="{63B3BB69-23CF-44E3-9099-C40C66FF867C}">
                  <a14:compatExt spid="_x0000_s31124"/>
                </a:ext>
                <a:ext uri="{FF2B5EF4-FFF2-40B4-BE49-F238E27FC236}">
                  <a16:creationId xmlns:a16="http://schemas.microsoft.com/office/drawing/2014/main" id="{00000000-0008-0000-0400-00009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125" name="Check Box 405" hidden="1">
              <a:extLst>
                <a:ext uri="{63B3BB69-23CF-44E3-9099-C40C66FF867C}">
                  <a14:compatExt spid="_x0000_s31125"/>
                </a:ext>
                <a:ext uri="{FF2B5EF4-FFF2-40B4-BE49-F238E27FC236}">
                  <a16:creationId xmlns:a16="http://schemas.microsoft.com/office/drawing/2014/main" id="{00000000-0008-0000-0400-00009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126" name="Check Box 406" hidden="1">
              <a:extLst>
                <a:ext uri="{63B3BB69-23CF-44E3-9099-C40C66FF867C}">
                  <a14:compatExt spid="_x0000_s31126"/>
                </a:ext>
                <a:ext uri="{FF2B5EF4-FFF2-40B4-BE49-F238E27FC236}">
                  <a16:creationId xmlns:a16="http://schemas.microsoft.com/office/drawing/2014/main" id="{00000000-0008-0000-0400-00009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127" name="Check Box 407" hidden="1">
              <a:extLst>
                <a:ext uri="{63B3BB69-23CF-44E3-9099-C40C66FF867C}">
                  <a14:compatExt spid="_x0000_s31127"/>
                </a:ext>
                <a:ext uri="{FF2B5EF4-FFF2-40B4-BE49-F238E27FC236}">
                  <a16:creationId xmlns:a16="http://schemas.microsoft.com/office/drawing/2014/main" id="{00000000-0008-0000-0400-00009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128" name="Check Box 408" hidden="1">
              <a:extLst>
                <a:ext uri="{63B3BB69-23CF-44E3-9099-C40C66FF867C}">
                  <a14:compatExt spid="_x0000_s31128"/>
                </a:ext>
                <a:ext uri="{FF2B5EF4-FFF2-40B4-BE49-F238E27FC236}">
                  <a16:creationId xmlns:a16="http://schemas.microsoft.com/office/drawing/2014/main" id="{00000000-0008-0000-0400-00009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129" name="Check Box 409" hidden="1">
              <a:extLst>
                <a:ext uri="{63B3BB69-23CF-44E3-9099-C40C66FF867C}">
                  <a14:compatExt spid="_x0000_s31129"/>
                </a:ext>
                <a:ext uri="{FF2B5EF4-FFF2-40B4-BE49-F238E27FC236}">
                  <a16:creationId xmlns:a16="http://schemas.microsoft.com/office/drawing/2014/main" id="{00000000-0008-0000-0400-00009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130" name="Check Box 410" hidden="1">
              <a:extLst>
                <a:ext uri="{63B3BB69-23CF-44E3-9099-C40C66FF867C}">
                  <a14:compatExt spid="_x0000_s31130"/>
                </a:ext>
                <a:ext uri="{FF2B5EF4-FFF2-40B4-BE49-F238E27FC236}">
                  <a16:creationId xmlns:a16="http://schemas.microsoft.com/office/drawing/2014/main" id="{00000000-0008-0000-0400-00009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131" name="Check Box 411" hidden="1">
              <a:extLst>
                <a:ext uri="{63B3BB69-23CF-44E3-9099-C40C66FF867C}">
                  <a14:compatExt spid="_x0000_s31131"/>
                </a:ext>
                <a:ext uri="{FF2B5EF4-FFF2-40B4-BE49-F238E27FC236}">
                  <a16:creationId xmlns:a16="http://schemas.microsoft.com/office/drawing/2014/main" id="{00000000-0008-0000-0400-00009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132" name="Check Box 412" hidden="1">
              <a:extLst>
                <a:ext uri="{63B3BB69-23CF-44E3-9099-C40C66FF867C}">
                  <a14:compatExt spid="_x0000_s31132"/>
                </a:ext>
                <a:ext uri="{FF2B5EF4-FFF2-40B4-BE49-F238E27FC236}">
                  <a16:creationId xmlns:a16="http://schemas.microsoft.com/office/drawing/2014/main" id="{00000000-0008-0000-0400-00009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133" name="Check Box 413" hidden="1">
              <a:extLst>
                <a:ext uri="{63B3BB69-23CF-44E3-9099-C40C66FF867C}">
                  <a14:compatExt spid="_x0000_s31133"/>
                </a:ext>
                <a:ext uri="{FF2B5EF4-FFF2-40B4-BE49-F238E27FC236}">
                  <a16:creationId xmlns:a16="http://schemas.microsoft.com/office/drawing/2014/main" id="{00000000-0008-0000-0400-00009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134" name="Check Box 414" hidden="1">
              <a:extLst>
                <a:ext uri="{63B3BB69-23CF-44E3-9099-C40C66FF867C}">
                  <a14:compatExt spid="_x0000_s31134"/>
                </a:ext>
                <a:ext uri="{FF2B5EF4-FFF2-40B4-BE49-F238E27FC236}">
                  <a16:creationId xmlns:a16="http://schemas.microsoft.com/office/drawing/2014/main" id="{00000000-0008-0000-0400-00009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135" name="Check Box 415" hidden="1">
              <a:extLst>
                <a:ext uri="{63B3BB69-23CF-44E3-9099-C40C66FF867C}">
                  <a14:compatExt spid="_x0000_s31135"/>
                </a:ext>
                <a:ext uri="{FF2B5EF4-FFF2-40B4-BE49-F238E27FC236}">
                  <a16:creationId xmlns:a16="http://schemas.microsoft.com/office/drawing/2014/main" id="{00000000-0008-0000-0400-00009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136" name="Check Box 416" hidden="1">
              <a:extLst>
                <a:ext uri="{63B3BB69-23CF-44E3-9099-C40C66FF867C}">
                  <a14:compatExt spid="_x0000_s31136"/>
                </a:ext>
                <a:ext uri="{FF2B5EF4-FFF2-40B4-BE49-F238E27FC236}">
                  <a16:creationId xmlns:a16="http://schemas.microsoft.com/office/drawing/2014/main" id="{00000000-0008-0000-0400-0000A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137" name="Check Box 417" hidden="1">
              <a:extLst>
                <a:ext uri="{63B3BB69-23CF-44E3-9099-C40C66FF867C}">
                  <a14:compatExt spid="_x0000_s31137"/>
                </a:ext>
                <a:ext uri="{FF2B5EF4-FFF2-40B4-BE49-F238E27FC236}">
                  <a16:creationId xmlns:a16="http://schemas.microsoft.com/office/drawing/2014/main" id="{00000000-0008-0000-0400-0000A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138" name="Check Box 418" hidden="1">
              <a:extLst>
                <a:ext uri="{63B3BB69-23CF-44E3-9099-C40C66FF867C}">
                  <a14:compatExt spid="_x0000_s31138"/>
                </a:ext>
                <a:ext uri="{FF2B5EF4-FFF2-40B4-BE49-F238E27FC236}">
                  <a16:creationId xmlns:a16="http://schemas.microsoft.com/office/drawing/2014/main" id="{00000000-0008-0000-0400-0000A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139" name="Check Box 419" hidden="1">
              <a:extLst>
                <a:ext uri="{63B3BB69-23CF-44E3-9099-C40C66FF867C}">
                  <a14:compatExt spid="_x0000_s31139"/>
                </a:ext>
                <a:ext uri="{FF2B5EF4-FFF2-40B4-BE49-F238E27FC236}">
                  <a16:creationId xmlns:a16="http://schemas.microsoft.com/office/drawing/2014/main" id="{00000000-0008-0000-0400-0000A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140" name="Check Box 420" hidden="1">
              <a:extLst>
                <a:ext uri="{63B3BB69-23CF-44E3-9099-C40C66FF867C}">
                  <a14:compatExt spid="_x0000_s31140"/>
                </a:ext>
                <a:ext uri="{FF2B5EF4-FFF2-40B4-BE49-F238E27FC236}">
                  <a16:creationId xmlns:a16="http://schemas.microsoft.com/office/drawing/2014/main" id="{00000000-0008-0000-0400-0000A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141" name="Check Box 421" hidden="1">
              <a:extLst>
                <a:ext uri="{63B3BB69-23CF-44E3-9099-C40C66FF867C}">
                  <a14:compatExt spid="_x0000_s31141"/>
                </a:ext>
                <a:ext uri="{FF2B5EF4-FFF2-40B4-BE49-F238E27FC236}">
                  <a16:creationId xmlns:a16="http://schemas.microsoft.com/office/drawing/2014/main" id="{00000000-0008-0000-0400-0000A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142" name="Check Box 422" hidden="1">
              <a:extLst>
                <a:ext uri="{63B3BB69-23CF-44E3-9099-C40C66FF867C}">
                  <a14:compatExt spid="_x0000_s31142"/>
                </a:ext>
                <a:ext uri="{FF2B5EF4-FFF2-40B4-BE49-F238E27FC236}">
                  <a16:creationId xmlns:a16="http://schemas.microsoft.com/office/drawing/2014/main" id="{00000000-0008-0000-0400-0000A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143" name="Check Box 423" hidden="1">
              <a:extLst>
                <a:ext uri="{63B3BB69-23CF-44E3-9099-C40C66FF867C}">
                  <a14:compatExt spid="_x0000_s31143"/>
                </a:ext>
                <a:ext uri="{FF2B5EF4-FFF2-40B4-BE49-F238E27FC236}">
                  <a16:creationId xmlns:a16="http://schemas.microsoft.com/office/drawing/2014/main" id="{00000000-0008-0000-0400-0000A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144" name="Check Box 424" hidden="1">
              <a:extLst>
                <a:ext uri="{63B3BB69-23CF-44E3-9099-C40C66FF867C}">
                  <a14:compatExt spid="_x0000_s31144"/>
                </a:ext>
                <a:ext uri="{FF2B5EF4-FFF2-40B4-BE49-F238E27FC236}">
                  <a16:creationId xmlns:a16="http://schemas.microsoft.com/office/drawing/2014/main" id="{00000000-0008-0000-0400-0000A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145" name="Check Box 425" hidden="1">
              <a:extLst>
                <a:ext uri="{63B3BB69-23CF-44E3-9099-C40C66FF867C}">
                  <a14:compatExt spid="_x0000_s31145"/>
                </a:ext>
                <a:ext uri="{FF2B5EF4-FFF2-40B4-BE49-F238E27FC236}">
                  <a16:creationId xmlns:a16="http://schemas.microsoft.com/office/drawing/2014/main" id="{00000000-0008-0000-0400-0000A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146" name="Check Box 426" hidden="1">
              <a:extLst>
                <a:ext uri="{63B3BB69-23CF-44E3-9099-C40C66FF867C}">
                  <a14:compatExt spid="_x0000_s31146"/>
                </a:ext>
                <a:ext uri="{FF2B5EF4-FFF2-40B4-BE49-F238E27FC236}">
                  <a16:creationId xmlns:a16="http://schemas.microsoft.com/office/drawing/2014/main" id="{00000000-0008-0000-0400-0000A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147" name="Check Box 427" hidden="1">
              <a:extLst>
                <a:ext uri="{63B3BB69-23CF-44E3-9099-C40C66FF867C}">
                  <a14:compatExt spid="_x0000_s31147"/>
                </a:ext>
                <a:ext uri="{FF2B5EF4-FFF2-40B4-BE49-F238E27FC236}">
                  <a16:creationId xmlns:a16="http://schemas.microsoft.com/office/drawing/2014/main" id="{00000000-0008-0000-0400-0000A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148" name="Check Box 428" hidden="1">
              <a:extLst>
                <a:ext uri="{63B3BB69-23CF-44E3-9099-C40C66FF867C}">
                  <a14:compatExt spid="_x0000_s31148"/>
                </a:ext>
                <a:ext uri="{FF2B5EF4-FFF2-40B4-BE49-F238E27FC236}">
                  <a16:creationId xmlns:a16="http://schemas.microsoft.com/office/drawing/2014/main" id="{00000000-0008-0000-0400-0000A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149" name="Check Box 429" hidden="1">
              <a:extLst>
                <a:ext uri="{63B3BB69-23CF-44E3-9099-C40C66FF867C}">
                  <a14:compatExt spid="_x0000_s31149"/>
                </a:ext>
                <a:ext uri="{FF2B5EF4-FFF2-40B4-BE49-F238E27FC236}">
                  <a16:creationId xmlns:a16="http://schemas.microsoft.com/office/drawing/2014/main" id="{00000000-0008-0000-0400-0000A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150" name="Check Box 430" hidden="1">
              <a:extLst>
                <a:ext uri="{63B3BB69-23CF-44E3-9099-C40C66FF867C}">
                  <a14:compatExt spid="_x0000_s31150"/>
                </a:ext>
                <a:ext uri="{FF2B5EF4-FFF2-40B4-BE49-F238E27FC236}">
                  <a16:creationId xmlns:a16="http://schemas.microsoft.com/office/drawing/2014/main" id="{00000000-0008-0000-0400-0000A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151" name="Check Box 431" hidden="1">
              <a:extLst>
                <a:ext uri="{63B3BB69-23CF-44E3-9099-C40C66FF867C}">
                  <a14:compatExt spid="_x0000_s31151"/>
                </a:ext>
                <a:ext uri="{FF2B5EF4-FFF2-40B4-BE49-F238E27FC236}">
                  <a16:creationId xmlns:a16="http://schemas.microsoft.com/office/drawing/2014/main" id="{00000000-0008-0000-0400-0000A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152" name="Check Box 432" hidden="1">
              <a:extLst>
                <a:ext uri="{63B3BB69-23CF-44E3-9099-C40C66FF867C}">
                  <a14:compatExt spid="_x0000_s31152"/>
                </a:ext>
                <a:ext uri="{FF2B5EF4-FFF2-40B4-BE49-F238E27FC236}">
                  <a16:creationId xmlns:a16="http://schemas.microsoft.com/office/drawing/2014/main" id="{00000000-0008-0000-0400-0000B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153" name="Check Box 433" hidden="1">
              <a:extLst>
                <a:ext uri="{63B3BB69-23CF-44E3-9099-C40C66FF867C}">
                  <a14:compatExt spid="_x0000_s31153"/>
                </a:ext>
                <a:ext uri="{FF2B5EF4-FFF2-40B4-BE49-F238E27FC236}">
                  <a16:creationId xmlns:a16="http://schemas.microsoft.com/office/drawing/2014/main" id="{00000000-0008-0000-0400-0000B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154" name="Check Box 434" hidden="1">
              <a:extLst>
                <a:ext uri="{63B3BB69-23CF-44E3-9099-C40C66FF867C}">
                  <a14:compatExt spid="_x0000_s31154"/>
                </a:ext>
                <a:ext uri="{FF2B5EF4-FFF2-40B4-BE49-F238E27FC236}">
                  <a16:creationId xmlns:a16="http://schemas.microsoft.com/office/drawing/2014/main" id="{00000000-0008-0000-0400-0000B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155" name="Check Box 435" hidden="1">
              <a:extLst>
                <a:ext uri="{63B3BB69-23CF-44E3-9099-C40C66FF867C}">
                  <a14:compatExt spid="_x0000_s31155"/>
                </a:ext>
                <a:ext uri="{FF2B5EF4-FFF2-40B4-BE49-F238E27FC236}">
                  <a16:creationId xmlns:a16="http://schemas.microsoft.com/office/drawing/2014/main" id="{00000000-0008-0000-0400-0000B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156" name="Check Box 436" hidden="1">
              <a:extLst>
                <a:ext uri="{63B3BB69-23CF-44E3-9099-C40C66FF867C}">
                  <a14:compatExt spid="_x0000_s31156"/>
                </a:ext>
                <a:ext uri="{FF2B5EF4-FFF2-40B4-BE49-F238E27FC236}">
                  <a16:creationId xmlns:a16="http://schemas.microsoft.com/office/drawing/2014/main" id="{00000000-0008-0000-0400-0000B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157" name="Check Box 437" hidden="1">
              <a:extLst>
                <a:ext uri="{63B3BB69-23CF-44E3-9099-C40C66FF867C}">
                  <a14:compatExt spid="_x0000_s31157"/>
                </a:ext>
                <a:ext uri="{FF2B5EF4-FFF2-40B4-BE49-F238E27FC236}">
                  <a16:creationId xmlns:a16="http://schemas.microsoft.com/office/drawing/2014/main" id="{00000000-0008-0000-0400-0000B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158" name="Check Box 438" hidden="1">
              <a:extLst>
                <a:ext uri="{63B3BB69-23CF-44E3-9099-C40C66FF867C}">
                  <a14:compatExt spid="_x0000_s31158"/>
                </a:ext>
                <a:ext uri="{FF2B5EF4-FFF2-40B4-BE49-F238E27FC236}">
                  <a16:creationId xmlns:a16="http://schemas.microsoft.com/office/drawing/2014/main" id="{00000000-0008-0000-0400-0000B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159" name="Check Box 439" hidden="1">
              <a:extLst>
                <a:ext uri="{63B3BB69-23CF-44E3-9099-C40C66FF867C}">
                  <a14:compatExt spid="_x0000_s31159"/>
                </a:ext>
                <a:ext uri="{FF2B5EF4-FFF2-40B4-BE49-F238E27FC236}">
                  <a16:creationId xmlns:a16="http://schemas.microsoft.com/office/drawing/2014/main" id="{00000000-0008-0000-0400-0000B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160" name="Check Box 440" hidden="1">
              <a:extLst>
                <a:ext uri="{63B3BB69-23CF-44E3-9099-C40C66FF867C}">
                  <a14:compatExt spid="_x0000_s31160"/>
                </a:ext>
                <a:ext uri="{FF2B5EF4-FFF2-40B4-BE49-F238E27FC236}">
                  <a16:creationId xmlns:a16="http://schemas.microsoft.com/office/drawing/2014/main" id="{00000000-0008-0000-0400-0000B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161" name="Check Box 441" hidden="1">
              <a:extLst>
                <a:ext uri="{63B3BB69-23CF-44E3-9099-C40C66FF867C}">
                  <a14:compatExt spid="_x0000_s31161"/>
                </a:ext>
                <a:ext uri="{FF2B5EF4-FFF2-40B4-BE49-F238E27FC236}">
                  <a16:creationId xmlns:a16="http://schemas.microsoft.com/office/drawing/2014/main" id="{00000000-0008-0000-0400-0000B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162" name="Check Box 442" hidden="1">
              <a:extLst>
                <a:ext uri="{63B3BB69-23CF-44E3-9099-C40C66FF867C}">
                  <a14:compatExt spid="_x0000_s31162"/>
                </a:ext>
                <a:ext uri="{FF2B5EF4-FFF2-40B4-BE49-F238E27FC236}">
                  <a16:creationId xmlns:a16="http://schemas.microsoft.com/office/drawing/2014/main" id="{00000000-0008-0000-0400-0000B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163" name="Check Box 443" hidden="1">
              <a:extLst>
                <a:ext uri="{63B3BB69-23CF-44E3-9099-C40C66FF867C}">
                  <a14:compatExt spid="_x0000_s31163"/>
                </a:ext>
                <a:ext uri="{FF2B5EF4-FFF2-40B4-BE49-F238E27FC236}">
                  <a16:creationId xmlns:a16="http://schemas.microsoft.com/office/drawing/2014/main" id="{00000000-0008-0000-0400-0000B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164" name="Check Box 444" hidden="1">
              <a:extLst>
                <a:ext uri="{63B3BB69-23CF-44E3-9099-C40C66FF867C}">
                  <a14:compatExt spid="_x0000_s31164"/>
                </a:ext>
                <a:ext uri="{FF2B5EF4-FFF2-40B4-BE49-F238E27FC236}">
                  <a16:creationId xmlns:a16="http://schemas.microsoft.com/office/drawing/2014/main" id="{00000000-0008-0000-0400-0000B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165" name="Check Box 445" hidden="1">
              <a:extLst>
                <a:ext uri="{63B3BB69-23CF-44E3-9099-C40C66FF867C}">
                  <a14:compatExt spid="_x0000_s31165"/>
                </a:ext>
                <a:ext uri="{FF2B5EF4-FFF2-40B4-BE49-F238E27FC236}">
                  <a16:creationId xmlns:a16="http://schemas.microsoft.com/office/drawing/2014/main" id="{00000000-0008-0000-0400-0000B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166" name="Check Box 446" hidden="1">
              <a:extLst>
                <a:ext uri="{63B3BB69-23CF-44E3-9099-C40C66FF867C}">
                  <a14:compatExt spid="_x0000_s31166"/>
                </a:ext>
                <a:ext uri="{FF2B5EF4-FFF2-40B4-BE49-F238E27FC236}">
                  <a16:creationId xmlns:a16="http://schemas.microsoft.com/office/drawing/2014/main" id="{00000000-0008-0000-0400-0000B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167" name="Check Box 447" hidden="1">
              <a:extLst>
                <a:ext uri="{63B3BB69-23CF-44E3-9099-C40C66FF867C}">
                  <a14:compatExt spid="_x0000_s31167"/>
                </a:ext>
                <a:ext uri="{FF2B5EF4-FFF2-40B4-BE49-F238E27FC236}">
                  <a16:creationId xmlns:a16="http://schemas.microsoft.com/office/drawing/2014/main" id="{00000000-0008-0000-0400-0000B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168" name="Check Box 448" hidden="1">
              <a:extLst>
                <a:ext uri="{63B3BB69-23CF-44E3-9099-C40C66FF867C}">
                  <a14:compatExt spid="_x0000_s31168"/>
                </a:ext>
                <a:ext uri="{FF2B5EF4-FFF2-40B4-BE49-F238E27FC236}">
                  <a16:creationId xmlns:a16="http://schemas.microsoft.com/office/drawing/2014/main" id="{00000000-0008-0000-0400-0000C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169" name="Check Box 449" hidden="1">
              <a:extLst>
                <a:ext uri="{63B3BB69-23CF-44E3-9099-C40C66FF867C}">
                  <a14:compatExt spid="_x0000_s31169"/>
                </a:ext>
                <a:ext uri="{FF2B5EF4-FFF2-40B4-BE49-F238E27FC236}">
                  <a16:creationId xmlns:a16="http://schemas.microsoft.com/office/drawing/2014/main" id="{00000000-0008-0000-0400-0000C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170" name="Check Box 450" hidden="1">
              <a:extLst>
                <a:ext uri="{63B3BB69-23CF-44E3-9099-C40C66FF867C}">
                  <a14:compatExt spid="_x0000_s31170"/>
                </a:ext>
                <a:ext uri="{FF2B5EF4-FFF2-40B4-BE49-F238E27FC236}">
                  <a16:creationId xmlns:a16="http://schemas.microsoft.com/office/drawing/2014/main" id="{00000000-0008-0000-0400-0000C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171" name="Check Box 451" hidden="1">
              <a:extLst>
                <a:ext uri="{63B3BB69-23CF-44E3-9099-C40C66FF867C}">
                  <a14:compatExt spid="_x0000_s31171"/>
                </a:ext>
                <a:ext uri="{FF2B5EF4-FFF2-40B4-BE49-F238E27FC236}">
                  <a16:creationId xmlns:a16="http://schemas.microsoft.com/office/drawing/2014/main" id="{00000000-0008-0000-0400-0000C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172" name="Check Box 452" hidden="1">
              <a:extLst>
                <a:ext uri="{63B3BB69-23CF-44E3-9099-C40C66FF867C}">
                  <a14:compatExt spid="_x0000_s31172"/>
                </a:ext>
                <a:ext uri="{FF2B5EF4-FFF2-40B4-BE49-F238E27FC236}">
                  <a16:creationId xmlns:a16="http://schemas.microsoft.com/office/drawing/2014/main" id="{00000000-0008-0000-0400-0000C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173" name="Check Box 453" hidden="1">
              <a:extLst>
                <a:ext uri="{63B3BB69-23CF-44E3-9099-C40C66FF867C}">
                  <a14:compatExt spid="_x0000_s31173"/>
                </a:ext>
                <a:ext uri="{FF2B5EF4-FFF2-40B4-BE49-F238E27FC236}">
                  <a16:creationId xmlns:a16="http://schemas.microsoft.com/office/drawing/2014/main" id="{00000000-0008-0000-0400-0000C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174" name="Check Box 454" hidden="1">
              <a:extLst>
                <a:ext uri="{63B3BB69-23CF-44E3-9099-C40C66FF867C}">
                  <a14:compatExt spid="_x0000_s31174"/>
                </a:ext>
                <a:ext uri="{FF2B5EF4-FFF2-40B4-BE49-F238E27FC236}">
                  <a16:creationId xmlns:a16="http://schemas.microsoft.com/office/drawing/2014/main" id="{00000000-0008-0000-0400-0000C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175" name="Check Box 455" hidden="1">
              <a:extLst>
                <a:ext uri="{63B3BB69-23CF-44E3-9099-C40C66FF867C}">
                  <a14:compatExt spid="_x0000_s31175"/>
                </a:ext>
                <a:ext uri="{FF2B5EF4-FFF2-40B4-BE49-F238E27FC236}">
                  <a16:creationId xmlns:a16="http://schemas.microsoft.com/office/drawing/2014/main" id="{00000000-0008-0000-0400-0000C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176" name="Check Box 456" hidden="1">
              <a:extLst>
                <a:ext uri="{63B3BB69-23CF-44E3-9099-C40C66FF867C}">
                  <a14:compatExt spid="_x0000_s31176"/>
                </a:ext>
                <a:ext uri="{FF2B5EF4-FFF2-40B4-BE49-F238E27FC236}">
                  <a16:creationId xmlns:a16="http://schemas.microsoft.com/office/drawing/2014/main" id="{00000000-0008-0000-0400-0000C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177" name="Check Box 457" hidden="1">
              <a:extLst>
                <a:ext uri="{63B3BB69-23CF-44E3-9099-C40C66FF867C}">
                  <a14:compatExt spid="_x0000_s31177"/>
                </a:ext>
                <a:ext uri="{FF2B5EF4-FFF2-40B4-BE49-F238E27FC236}">
                  <a16:creationId xmlns:a16="http://schemas.microsoft.com/office/drawing/2014/main" id="{00000000-0008-0000-0400-0000C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178" name="Check Box 458" hidden="1">
              <a:extLst>
                <a:ext uri="{63B3BB69-23CF-44E3-9099-C40C66FF867C}">
                  <a14:compatExt spid="_x0000_s31178"/>
                </a:ext>
                <a:ext uri="{FF2B5EF4-FFF2-40B4-BE49-F238E27FC236}">
                  <a16:creationId xmlns:a16="http://schemas.microsoft.com/office/drawing/2014/main" id="{00000000-0008-0000-0400-0000C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179" name="Check Box 459" hidden="1">
              <a:extLst>
                <a:ext uri="{63B3BB69-23CF-44E3-9099-C40C66FF867C}">
                  <a14:compatExt spid="_x0000_s31179"/>
                </a:ext>
                <a:ext uri="{FF2B5EF4-FFF2-40B4-BE49-F238E27FC236}">
                  <a16:creationId xmlns:a16="http://schemas.microsoft.com/office/drawing/2014/main" id="{00000000-0008-0000-0400-0000C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180" name="Check Box 460" hidden="1">
              <a:extLst>
                <a:ext uri="{63B3BB69-23CF-44E3-9099-C40C66FF867C}">
                  <a14:compatExt spid="_x0000_s31180"/>
                </a:ext>
                <a:ext uri="{FF2B5EF4-FFF2-40B4-BE49-F238E27FC236}">
                  <a16:creationId xmlns:a16="http://schemas.microsoft.com/office/drawing/2014/main" id="{00000000-0008-0000-0400-0000C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181" name="Check Box 461" hidden="1">
              <a:extLst>
                <a:ext uri="{63B3BB69-23CF-44E3-9099-C40C66FF867C}">
                  <a14:compatExt spid="_x0000_s31181"/>
                </a:ext>
                <a:ext uri="{FF2B5EF4-FFF2-40B4-BE49-F238E27FC236}">
                  <a16:creationId xmlns:a16="http://schemas.microsoft.com/office/drawing/2014/main" id="{00000000-0008-0000-0400-0000C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182" name="Check Box 462" hidden="1">
              <a:extLst>
                <a:ext uri="{63B3BB69-23CF-44E3-9099-C40C66FF867C}">
                  <a14:compatExt spid="_x0000_s31182"/>
                </a:ext>
                <a:ext uri="{FF2B5EF4-FFF2-40B4-BE49-F238E27FC236}">
                  <a16:creationId xmlns:a16="http://schemas.microsoft.com/office/drawing/2014/main" id="{00000000-0008-0000-0400-0000C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183" name="Check Box 463" hidden="1">
              <a:extLst>
                <a:ext uri="{63B3BB69-23CF-44E3-9099-C40C66FF867C}">
                  <a14:compatExt spid="_x0000_s31183"/>
                </a:ext>
                <a:ext uri="{FF2B5EF4-FFF2-40B4-BE49-F238E27FC236}">
                  <a16:creationId xmlns:a16="http://schemas.microsoft.com/office/drawing/2014/main" id="{00000000-0008-0000-0400-0000C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184" name="Check Box 464" hidden="1">
              <a:extLst>
                <a:ext uri="{63B3BB69-23CF-44E3-9099-C40C66FF867C}">
                  <a14:compatExt spid="_x0000_s31184"/>
                </a:ext>
                <a:ext uri="{FF2B5EF4-FFF2-40B4-BE49-F238E27FC236}">
                  <a16:creationId xmlns:a16="http://schemas.microsoft.com/office/drawing/2014/main" id="{00000000-0008-0000-0400-0000D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185" name="Check Box 465" hidden="1">
              <a:extLst>
                <a:ext uri="{63B3BB69-23CF-44E3-9099-C40C66FF867C}">
                  <a14:compatExt spid="_x0000_s31185"/>
                </a:ext>
                <a:ext uri="{FF2B5EF4-FFF2-40B4-BE49-F238E27FC236}">
                  <a16:creationId xmlns:a16="http://schemas.microsoft.com/office/drawing/2014/main" id="{00000000-0008-0000-0400-0000D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186" name="Check Box 466" hidden="1">
              <a:extLst>
                <a:ext uri="{63B3BB69-23CF-44E3-9099-C40C66FF867C}">
                  <a14:compatExt spid="_x0000_s31186"/>
                </a:ext>
                <a:ext uri="{FF2B5EF4-FFF2-40B4-BE49-F238E27FC236}">
                  <a16:creationId xmlns:a16="http://schemas.microsoft.com/office/drawing/2014/main" id="{00000000-0008-0000-0400-0000D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187" name="Check Box 467" hidden="1">
              <a:extLst>
                <a:ext uri="{63B3BB69-23CF-44E3-9099-C40C66FF867C}">
                  <a14:compatExt spid="_x0000_s31187"/>
                </a:ext>
                <a:ext uri="{FF2B5EF4-FFF2-40B4-BE49-F238E27FC236}">
                  <a16:creationId xmlns:a16="http://schemas.microsoft.com/office/drawing/2014/main" id="{00000000-0008-0000-0400-0000D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188" name="Check Box 468" hidden="1">
              <a:extLst>
                <a:ext uri="{63B3BB69-23CF-44E3-9099-C40C66FF867C}">
                  <a14:compatExt spid="_x0000_s31188"/>
                </a:ext>
                <a:ext uri="{FF2B5EF4-FFF2-40B4-BE49-F238E27FC236}">
                  <a16:creationId xmlns:a16="http://schemas.microsoft.com/office/drawing/2014/main" id="{00000000-0008-0000-0400-0000D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189" name="Check Box 469" hidden="1">
              <a:extLst>
                <a:ext uri="{63B3BB69-23CF-44E3-9099-C40C66FF867C}">
                  <a14:compatExt spid="_x0000_s31189"/>
                </a:ext>
                <a:ext uri="{FF2B5EF4-FFF2-40B4-BE49-F238E27FC236}">
                  <a16:creationId xmlns:a16="http://schemas.microsoft.com/office/drawing/2014/main" id="{00000000-0008-0000-0400-0000D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190" name="Check Box 470" hidden="1">
              <a:extLst>
                <a:ext uri="{63B3BB69-23CF-44E3-9099-C40C66FF867C}">
                  <a14:compatExt spid="_x0000_s31190"/>
                </a:ext>
                <a:ext uri="{FF2B5EF4-FFF2-40B4-BE49-F238E27FC236}">
                  <a16:creationId xmlns:a16="http://schemas.microsoft.com/office/drawing/2014/main" id="{00000000-0008-0000-0400-0000D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191" name="Check Box 471" hidden="1">
              <a:extLst>
                <a:ext uri="{63B3BB69-23CF-44E3-9099-C40C66FF867C}">
                  <a14:compatExt spid="_x0000_s31191"/>
                </a:ext>
                <a:ext uri="{FF2B5EF4-FFF2-40B4-BE49-F238E27FC236}">
                  <a16:creationId xmlns:a16="http://schemas.microsoft.com/office/drawing/2014/main" id="{00000000-0008-0000-0400-0000D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192" name="Check Box 472" hidden="1">
              <a:extLst>
                <a:ext uri="{63B3BB69-23CF-44E3-9099-C40C66FF867C}">
                  <a14:compatExt spid="_x0000_s31192"/>
                </a:ext>
                <a:ext uri="{FF2B5EF4-FFF2-40B4-BE49-F238E27FC236}">
                  <a16:creationId xmlns:a16="http://schemas.microsoft.com/office/drawing/2014/main" id="{00000000-0008-0000-0400-0000D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193" name="Check Box 473" hidden="1">
              <a:extLst>
                <a:ext uri="{63B3BB69-23CF-44E3-9099-C40C66FF867C}">
                  <a14:compatExt spid="_x0000_s31193"/>
                </a:ext>
                <a:ext uri="{FF2B5EF4-FFF2-40B4-BE49-F238E27FC236}">
                  <a16:creationId xmlns:a16="http://schemas.microsoft.com/office/drawing/2014/main" id="{00000000-0008-0000-0400-0000D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194" name="Check Box 474" hidden="1">
              <a:extLst>
                <a:ext uri="{63B3BB69-23CF-44E3-9099-C40C66FF867C}">
                  <a14:compatExt spid="_x0000_s31194"/>
                </a:ext>
                <a:ext uri="{FF2B5EF4-FFF2-40B4-BE49-F238E27FC236}">
                  <a16:creationId xmlns:a16="http://schemas.microsoft.com/office/drawing/2014/main" id="{00000000-0008-0000-0400-0000D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195" name="Check Box 475" hidden="1">
              <a:extLst>
                <a:ext uri="{63B3BB69-23CF-44E3-9099-C40C66FF867C}">
                  <a14:compatExt spid="_x0000_s31195"/>
                </a:ext>
                <a:ext uri="{FF2B5EF4-FFF2-40B4-BE49-F238E27FC236}">
                  <a16:creationId xmlns:a16="http://schemas.microsoft.com/office/drawing/2014/main" id="{00000000-0008-0000-0400-0000D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9</xdr:row>
          <xdr:rowOff>495300</xdr:rowOff>
        </xdr:from>
        <xdr:to>
          <xdr:col>2</xdr:col>
          <xdr:colOff>641350</xdr:colOff>
          <xdr:row>11</xdr:row>
          <xdr:rowOff>12700</xdr:rowOff>
        </xdr:to>
        <xdr:sp macro="" textlink="">
          <xdr:nvSpPr>
            <xdr:cNvPr id="31196" name="Check Box 476" hidden="1">
              <a:extLst>
                <a:ext uri="{63B3BB69-23CF-44E3-9099-C40C66FF867C}">
                  <a14:compatExt spid="_x0000_s31196"/>
                </a:ext>
                <a:ext uri="{FF2B5EF4-FFF2-40B4-BE49-F238E27FC236}">
                  <a16:creationId xmlns:a16="http://schemas.microsoft.com/office/drawing/2014/main" id="{00000000-0008-0000-0400-0000D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10</xdr:row>
          <xdr:rowOff>495300</xdr:rowOff>
        </xdr:from>
        <xdr:to>
          <xdr:col>2</xdr:col>
          <xdr:colOff>641350</xdr:colOff>
          <xdr:row>12</xdr:row>
          <xdr:rowOff>12700</xdr:rowOff>
        </xdr:to>
        <xdr:sp macro="" textlink="">
          <xdr:nvSpPr>
            <xdr:cNvPr id="31197" name="Check Box 477" hidden="1">
              <a:extLst>
                <a:ext uri="{63B3BB69-23CF-44E3-9099-C40C66FF867C}">
                  <a14:compatExt spid="_x0000_s31197"/>
                </a:ext>
                <a:ext uri="{FF2B5EF4-FFF2-40B4-BE49-F238E27FC236}">
                  <a16:creationId xmlns:a16="http://schemas.microsoft.com/office/drawing/2014/main" id="{00000000-0008-0000-0400-0000D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495300</xdr:rowOff>
        </xdr:from>
        <xdr:to>
          <xdr:col>2</xdr:col>
          <xdr:colOff>641350</xdr:colOff>
          <xdr:row>13</xdr:row>
          <xdr:rowOff>12700</xdr:rowOff>
        </xdr:to>
        <xdr:sp macro="" textlink="">
          <xdr:nvSpPr>
            <xdr:cNvPr id="31198" name="Check Box 478" hidden="1">
              <a:extLst>
                <a:ext uri="{63B3BB69-23CF-44E3-9099-C40C66FF867C}">
                  <a14:compatExt spid="_x0000_s31198"/>
                </a:ext>
                <a:ext uri="{FF2B5EF4-FFF2-40B4-BE49-F238E27FC236}">
                  <a16:creationId xmlns:a16="http://schemas.microsoft.com/office/drawing/2014/main" id="{00000000-0008-0000-0400-0000D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12</xdr:row>
          <xdr:rowOff>495300</xdr:rowOff>
        </xdr:from>
        <xdr:to>
          <xdr:col>2</xdr:col>
          <xdr:colOff>641350</xdr:colOff>
          <xdr:row>14</xdr:row>
          <xdr:rowOff>12700</xdr:rowOff>
        </xdr:to>
        <xdr:sp macro="" textlink="">
          <xdr:nvSpPr>
            <xdr:cNvPr id="31199" name="Check Box 479" hidden="1">
              <a:extLst>
                <a:ext uri="{63B3BB69-23CF-44E3-9099-C40C66FF867C}">
                  <a14:compatExt spid="_x0000_s31199"/>
                </a:ext>
                <a:ext uri="{FF2B5EF4-FFF2-40B4-BE49-F238E27FC236}">
                  <a16:creationId xmlns:a16="http://schemas.microsoft.com/office/drawing/2014/main" id="{00000000-0008-0000-0400-0000D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13</xdr:row>
          <xdr:rowOff>495300</xdr:rowOff>
        </xdr:from>
        <xdr:to>
          <xdr:col>2</xdr:col>
          <xdr:colOff>641350</xdr:colOff>
          <xdr:row>15</xdr:row>
          <xdr:rowOff>12700</xdr:rowOff>
        </xdr:to>
        <xdr:sp macro="" textlink="">
          <xdr:nvSpPr>
            <xdr:cNvPr id="31200" name="Check Box 480" hidden="1">
              <a:extLst>
                <a:ext uri="{63B3BB69-23CF-44E3-9099-C40C66FF867C}">
                  <a14:compatExt spid="_x0000_s31200"/>
                </a:ext>
                <a:ext uri="{FF2B5EF4-FFF2-40B4-BE49-F238E27FC236}">
                  <a16:creationId xmlns:a16="http://schemas.microsoft.com/office/drawing/2014/main" id="{00000000-0008-0000-0400-0000E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14</xdr:row>
          <xdr:rowOff>495300</xdr:rowOff>
        </xdr:from>
        <xdr:to>
          <xdr:col>2</xdr:col>
          <xdr:colOff>641350</xdr:colOff>
          <xdr:row>16</xdr:row>
          <xdr:rowOff>12700</xdr:rowOff>
        </xdr:to>
        <xdr:sp macro="" textlink="">
          <xdr:nvSpPr>
            <xdr:cNvPr id="31201" name="Check Box 481" hidden="1">
              <a:extLst>
                <a:ext uri="{63B3BB69-23CF-44E3-9099-C40C66FF867C}">
                  <a14:compatExt spid="_x0000_s31201"/>
                </a:ext>
                <a:ext uri="{FF2B5EF4-FFF2-40B4-BE49-F238E27FC236}">
                  <a16:creationId xmlns:a16="http://schemas.microsoft.com/office/drawing/2014/main" id="{00000000-0008-0000-0400-0000E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15</xdr:row>
          <xdr:rowOff>495300</xdr:rowOff>
        </xdr:from>
        <xdr:to>
          <xdr:col>2</xdr:col>
          <xdr:colOff>641350</xdr:colOff>
          <xdr:row>17</xdr:row>
          <xdr:rowOff>12700</xdr:rowOff>
        </xdr:to>
        <xdr:sp macro="" textlink="">
          <xdr:nvSpPr>
            <xdr:cNvPr id="31202" name="Check Box 482" hidden="1">
              <a:extLst>
                <a:ext uri="{63B3BB69-23CF-44E3-9099-C40C66FF867C}">
                  <a14:compatExt spid="_x0000_s31202"/>
                </a:ext>
                <a:ext uri="{FF2B5EF4-FFF2-40B4-BE49-F238E27FC236}">
                  <a16:creationId xmlns:a16="http://schemas.microsoft.com/office/drawing/2014/main" id="{00000000-0008-0000-0400-0000E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16</xdr:row>
          <xdr:rowOff>495300</xdr:rowOff>
        </xdr:from>
        <xdr:to>
          <xdr:col>2</xdr:col>
          <xdr:colOff>641350</xdr:colOff>
          <xdr:row>18</xdr:row>
          <xdr:rowOff>12700</xdr:rowOff>
        </xdr:to>
        <xdr:sp macro="" textlink="">
          <xdr:nvSpPr>
            <xdr:cNvPr id="31203" name="Check Box 483" hidden="1">
              <a:extLst>
                <a:ext uri="{63B3BB69-23CF-44E3-9099-C40C66FF867C}">
                  <a14:compatExt spid="_x0000_s31203"/>
                </a:ext>
                <a:ext uri="{FF2B5EF4-FFF2-40B4-BE49-F238E27FC236}">
                  <a16:creationId xmlns:a16="http://schemas.microsoft.com/office/drawing/2014/main" id="{00000000-0008-0000-0400-0000E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17</xdr:row>
          <xdr:rowOff>495300</xdr:rowOff>
        </xdr:from>
        <xdr:to>
          <xdr:col>2</xdr:col>
          <xdr:colOff>641350</xdr:colOff>
          <xdr:row>19</xdr:row>
          <xdr:rowOff>12700</xdr:rowOff>
        </xdr:to>
        <xdr:sp macro="" textlink="">
          <xdr:nvSpPr>
            <xdr:cNvPr id="31204" name="Check Box 484" hidden="1">
              <a:extLst>
                <a:ext uri="{63B3BB69-23CF-44E3-9099-C40C66FF867C}">
                  <a14:compatExt spid="_x0000_s31204"/>
                </a:ext>
                <a:ext uri="{FF2B5EF4-FFF2-40B4-BE49-F238E27FC236}">
                  <a16:creationId xmlns:a16="http://schemas.microsoft.com/office/drawing/2014/main" id="{00000000-0008-0000-0400-0000E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18</xdr:row>
          <xdr:rowOff>495300</xdr:rowOff>
        </xdr:from>
        <xdr:to>
          <xdr:col>2</xdr:col>
          <xdr:colOff>641350</xdr:colOff>
          <xdr:row>20</xdr:row>
          <xdr:rowOff>12700</xdr:rowOff>
        </xdr:to>
        <xdr:sp macro="" textlink="">
          <xdr:nvSpPr>
            <xdr:cNvPr id="31205" name="Check Box 485" hidden="1">
              <a:extLst>
                <a:ext uri="{63B3BB69-23CF-44E3-9099-C40C66FF867C}">
                  <a14:compatExt spid="_x0000_s31205"/>
                </a:ext>
                <a:ext uri="{FF2B5EF4-FFF2-40B4-BE49-F238E27FC236}">
                  <a16:creationId xmlns:a16="http://schemas.microsoft.com/office/drawing/2014/main" id="{00000000-0008-0000-0400-0000E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19</xdr:row>
          <xdr:rowOff>495300</xdr:rowOff>
        </xdr:from>
        <xdr:to>
          <xdr:col>2</xdr:col>
          <xdr:colOff>641350</xdr:colOff>
          <xdr:row>21</xdr:row>
          <xdr:rowOff>12700</xdr:rowOff>
        </xdr:to>
        <xdr:sp macro="" textlink="">
          <xdr:nvSpPr>
            <xdr:cNvPr id="31206" name="Check Box 486" hidden="1">
              <a:extLst>
                <a:ext uri="{63B3BB69-23CF-44E3-9099-C40C66FF867C}">
                  <a14:compatExt spid="_x0000_s31206"/>
                </a:ext>
                <a:ext uri="{FF2B5EF4-FFF2-40B4-BE49-F238E27FC236}">
                  <a16:creationId xmlns:a16="http://schemas.microsoft.com/office/drawing/2014/main" id="{00000000-0008-0000-0400-0000E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20</xdr:row>
          <xdr:rowOff>495300</xdr:rowOff>
        </xdr:from>
        <xdr:to>
          <xdr:col>2</xdr:col>
          <xdr:colOff>641350</xdr:colOff>
          <xdr:row>22</xdr:row>
          <xdr:rowOff>12700</xdr:rowOff>
        </xdr:to>
        <xdr:sp macro="" textlink="">
          <xdr:nvSpPr>
            <xdr:cNvPr id="31207" name="Check Box 487" hidden="1">
              <a:extLst>
                <a:ext uri="{63B3BB69-23CF-44E3-9099-C40C66FF867C}">
                  <a14:compatExt spid="_x0000_s31207"/>
                </a:ext>
                <a:ext uri="{FF2B5EF4-FFF2-40B4-BE49-F238E27FC236}">
                  <a16:creationId xmlns:a16="http://schemas.microsoft.com/office/drawing/2014/main" id="{00000000-0008-0000-0400-0000E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08" name="Check Box 488" hidden="1">
              <a:extLst>
                <a:ext uri="{63B3BB69-23CF-44E3-9099-C40C66FF867C}">
                  <a14:compatExt spid="_x0000_s31208"/>
                </a:ext>
                <a:ext uri="{FF2B5EF4-FFF2-40B4-BE49-F238E27FC236}">
                  <a16:creationId xmlns:a16="http://schemas.microsoft.com/office/drawing/2014/main" id="{00000000-0008-0000-0400-0000E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09" name="Check Box 489" hidden="1">
              <a:extLst>
                <a:ext uri="{63B3BB69-23CF-44E3-9099-C40C66FF867C}">
                  <a14:compatExt spid="_x0000_s31209"/>
                </a:ext>
                <a:ext uri="{FF2B5EF4-FFF2-40B4-BE49-F238E27FC236}">
                  <a16:creationId xmlns:a16="http://schemas.microsoft.com/office/drawing/2014/main" id="{00000000-0008-0000-0400-0000E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10" name="Check Box 490" hidden="1">
              <a:extLst>
                <a:ext uri="{63B3BB69-23CF-44E3-9099-C40C66FF867C}">
                  <a14:compatExt spid="_x0000_s31210"/>
                </a:ext>
                <a:ext uri="{FF2B5EF4-FFF2-40B4-BE49-F238E27FC236}">
                  <a16:creationId xmlns:a16="http://schemas.microsoft.com/office/drawing/2014/main" id="{00000000-0008-0000-0400-0000E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11" name="Check Box 491" hidden="1">
              <a:extLst>
                <a:ext uri="{63B3BB69-23CF-44E3-9099-C40C66FF867C}">
                  <a14:compatExt spid="_x0000_s31211"/>
                </a:ext>
                <a:ext uri="{FF2B5EF4-FFF2-40B4-BE49-F238E27FC236}">
                  <a16:creationId xmlns:a16="http://schemas.microsoft.com/office/drawing/2014/main" id="{00000000-0008-0000-0400-0000E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12" name="Check Box 492" hidden="1">
              <a:extLst>
                <a:ext uri="{63B3BB69-23CF-44E3-9099-C40C66FF867C}">
                  <a14:compatExt spid="_x0000_s31212"/>
                </a:ext>
                <a:ext uri="{FF2B5EF4-FFF2-40B4-BE49-F238E27FC236}">
                  <a16:creationId xmlns:a16="http://schemas.microsoft.com/office/drawing/2014/main" id="{00000000-0008-0000-0400-0000E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13" name="Check Box 493" hidden="1">
              <a:extLst>
                <a:ext uri="{63B3BB69-23CF-44E3-9099-C40C66FF867C}">
                  <a14:compatExt spid="_x0000_s31213"/>
                </a:ext>
                <a:ext uri="{FF2B5EF4-FFF2-40B4-BE49-F238E27FC236}">
                  <a16:creationId xmlns:a16="http://schemas.microsoft.com/office/drawing/2014/main" id="{00000000-0008-0000-0400-0000E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14" name="Check Box 494" hidden="1">
              <a:extLst>
                <a:ext uri="{63B3BB69-23CF-44E3-9099-C40C66FF867C}">
                  <a14:compatExt spid="_x0000_s31214"/>
                </a:ext>
                <a:ext uri="{FF2B5EF4-FFF2-40B4-BE49-F238E27FC236}">
                  <a16:creationId xmlns:a16="http://schemas.microsoft.com/office/drawing/2014/main" id="{00000000-0008-0000-0400-0000E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15" name="Check Box 495" hidden="1">
              <a:extLst>
                <a:ext uri="{63B3BB69-23CF-44E3-9099-C40C66FF867C}">
                  <a14:compatExt spid="_x0000_s31215"/>
                </a:ext>
                <a:ext uri="{FF2B5EF4-FFF2-40B4-BE49-F238E27FC236}">
                  <a16:creationId xmlns:a16="http://schemas.microsoft.com/office/drawing/2014/main" id="{00000000-0008-0000-0400-0000E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16" name="Check Box 496" hidden="1">
              <a:extLst>
                <a:ext uri="{63B3BB69-23CF-44E3-9099-C40C66FF867C}">
                  <a14:compatExt spid="_x0000_s31216"/>
                </a:ext>
                <a:ext uri="{FF2B5EF4-FFF2-40B4-BE49-F238E27FC236}">
                  <a16:creationId xmlns:a16="http://schemas.microsoft.com/office/drawing/2014/main" id="{00000000-0008-0000-0400-0000F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17" name="Check Box 497" hidden="1">
              <a:extLst>
                <a:ext uri="{63B3BB69-23CF-44E3-9099-C40C66FF867C}">
                  <a14:compatExt spid="_x0000_s31217"/>
                </a:ext>
                <a:ext uri="{FF2B5EF4-FFF2-40B4-BE49-F238E27FC236}">
                  <a16:creationId xmlns:a16="http://schemas.microsoft.com/office/drawing/2014/main" id="{00000000-0008-0000-0400-0000F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18" name="Check Box 498" hidden="1">
              <a:extLst>
                <a:ext uri="{63B3BB69-23CF-44E3-9099-C40C66FF867C}">
                  <a14:compatExt spid="_x0000_s31218"/>
                </a:ext>
                <a:ext uri="{FF2B5EF4-FFF2-40B4-BE49-F238E27FC236}">
                  <a16:creationId xmlns:a16="http://schemas.microsoft.com/office/drawing/2014/main" id="{00000000-0008-0000-0400-0000F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19" name="Check Box 499" hidden="1">
              <a:extLst>
                <a:ext uri="{63B3BB69-23CF-44E3-9099-C40C66FF867C}">
                  <a14:compatExt spid="_x0000_s31219"/>
                </a:ext>
                <a:ext uri="{FF2B5EF4-FFF2-40B4-BE49-F238E27FC236}">
                  <a16:creationId xmlns:a16="http://schemas.microsoft.com/office/drawing/2014/main" id="{00000000-0008-0000-0400-0000F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20" name="Check Box 500" hidden="1">
              <a:extLst>
                <a:ext uri="{63B3BB69-23CF-44E3-9099-C40C66FF867C}">
                  <a14:compatExt spid="_x0000_s31220"/>
                </a:ext>
                <a:ext uri="{FF2B5EF4-FFF2-40B4-BE49-F238E27FC236}">
                  <a16:creationId xmlns:a16="http://schemas.microsoft.com/office/drawing/2014/main" id="{00000000-0008-0000-0400-0000F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21" name="Check Box 501" hidden="1">
              <a:extLst>
                <a:ext uri="{63B3BB69-23CF-44E3-9099-C40C66FF867C}">
                  <a14:compatExt spid="_x0000_s31221"/>
                </a:ext>
                <a:ext uri="{FF2B5EF4-FFF2-40B4-BE49-F238E27FC236}">
                  <a16:creationId xmlns:a16="http://schemas.microsoft.com/office/drawing/2014/main" id="{00000000-0008-0000-0400-0000F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22" name="Check Box 502" hidden="1">
              <a:extLst>
                <a:ext uri="{63B3BB69-23CF-44E3-9099-C40C66FF867C}">
                  <a14:compatExt spid="_x0000_s31222"/>
                </a:ext>
                <a:ext uri="{FF2B5EF4-FFF2-40B4-BE49-F238E27FC236}">
                  <a16:creationId xmlns:a16="http://schemas.microsoft.com/office/drawing/2014/main" id="{00000000-0008-0000-0400-0000F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23" name="Check Box 503" hidden="1">
              <a:extLst>
                <a:ext uri="{63B3BB69-23CF-44E3-9099-C40C66FF867C}">
                  <a14:compatExt spid="_x0000_s31223"/>
                </a:ext>
                <a:ext uri="{FF2B5EF4-FFF2-40B4-BE49-F238E27FC236}">
                  <a16:creationId xmlns:a16="http://schemas.microsoft.com/office/drawing/2014/main" id="{00000000-0008-0000-0400-0000F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24" name="Check Box 504" hidden="1">
              <a:extLst>
                <a:ext uri="{63B3BB69-23CF-44E3-9099-C40C66FF867C}">
                  <a14:compatExt spid="_x0000_s31224"/>
                </a:ext>
                <a:ext uri="{FF2B5EF4-FFF2-40B4-BE49-F238E27FC236}">
                  <a16:creationId xmlns:a16="http://schemas.microsoft.com/office/drawing/2014/main" id="{00000000-0008-0000-0400-0000F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25" name="Check Box 505" hidden="1">
              <a:extLst>
                <a:ext uri="{63B3BB69-23CF-44E3-9099-C40C66FF867C}">
                  <a14:compatExt spid="_x0000_s31225"/>
                </a:ext>
                <a:ext uri="{FF2B5EF4-FFF2-40B4-BE49-F238E27FC236}">
                  <a16:creationId xmlns:a16="http://schemas.microsoft.com/office/drawing/2014/main" id="{00000000-0008-0000-0400-0000F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26" name="Check Box 506" hidden="1">
              <a:extLst>
                <a:ext uri="{63B3BB69-23CF-44E3-9099-C40C66FF867C}">
                  <a14:compatExt spid="_x0000_s31226"/>
                </a:ext>
                <a:ext uri="{FF2B5EF4-FFF2-40B4-BE49-F238E27FC236}">
                  <a16:creationId xmlns:a16="http://schemas.microsoft.com/office/drawing/2014/main" id="{00000000-0008-0000-0400-0000F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27" name="Check Box 507" hidden="1">
              <a:extLst>
                <a:ext uri="{63B3BB69-23CF-44E3-9099-C40C66FF867C}">
                  <a14:compatExt spid="_x0000_s31227"/>
                </a:ext>
                <a:ext uri="{FF2B5EF4-FFF2-40B4-BE49-F238E27FC236}">
                  <a16:creationId xmlns:a16="http://schemas.microsoft.com/office/drawing/2014/main" id="{00000000-0008-0000-0400-0000F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28" name="Check Box 508" hidden="1">
              <a:extLst>
                <a:ext uri="{63B3BB69-23CF-44E3-9099-C40C66FF867C}">
                  <a14:compatExt spid="_x0000_s31228"/>
                </a:ext>
                <a:ext uri="{FF2B5EF4-FFF2-40B4-BE49-F238E27FC236}">
                  <a16:creationId xmlns:a16="http://schemas.microsoft.com/office/drawing/2014/main" id="{00000000-0008-0000-0400-0000F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29" name="Check Box 509" hidden="1">
              <a:extLst>
                <a:ext uri="{63B3BB69-23CF-44E3-9099-C40C66FF867C}">
                  <a14:compatExt spid="_x0000_s31229"/>
                </a:ext>
                <a:ext uri="{FF2B5EF4-FFF2-40B4-BE49-F238E27FC236}">
                  <a16:creationId xmlns:a16="http://schemas.microsoft.com/office/drawing/2014/main" id="{00000000-0008-0000-0400-0000F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30" name="Check Box 510" hidden="1">
              <a:extLst>
                <a:ext uri="{63B3BB69-23CF-44E3-9099-C40C66FF867C}">
                  <a14:compatExt spid="_x0000_s31230"/>
                </a:ext>
                <a:ext uri="{FF2B5EF4-FFF2-40B4-BE49-F238E27FC236}">
                  <a16:creationId xmlns:a16="http://schemas.microsoft.com/office/drawing/2014/main" id="{00000000-0008-0000-0400-0000F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31" name="Check Box 511" hidden="1">
              <a:extLst>
                <a:ext uri="{63B3BB69-23CF-44E3-9099-C40C66FF867C}">
                  <a14:compatExt spid="_x0000_s31231"/>
                </a:ext>
                <a:ext uri="{FF2B5EF4-FFF2-40B4-BE49-F238E27FC236}">
                  <a16:creationId xmlns:a16="http://schemas.microsoft.com/office/drawing/2014/main" id="{00000000-0008-0000-0400-0000F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32" name="Check Box 512" hidden="1">
              <a:extLst>
                <a:ext uri="{63B3BB69-23CF-44E3-9099-C40C66FF867C}">
                  <a14:compatExt spid="_x0000_s31232"/>
                </a:ext>
                <a:ext uri="{FF2B5EF4-FFF2-40B4-BE49-F238E27FC236}">
                  <a16:creationId xmlns:a16="http://schemas.microsoft.com/office/drawing/2014/main" id="{00000000-0008-0000-0400-00000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33" name="Check Box 513" hidden="1">
              <a:extLst>
                <a:ext uri="{63B3BB69-23CF-44E3-9099-C40C66FF867C}">
                  <a14:compatExt spid="_x0000_s31233"/>
                </a:ext>
                <a:ext uri="{FF2B5EF4-FFF2-40B4-BE49-F238E27FC236}">
                  <a16:creationId xmlns:a16="http://schemas.microsoft.com/office/drawing/2014/main" id="{00000000-0008-0000-0400-00000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34" name="Check Box 514" hidden="1">
              <a:extLst>
                <a:ext uri="{63B3BB69-23CF-44E3-9099-C40C66FF867C}">
                  <a14:compatExt spid="_x0000_s31234"/>
                </a:ext>
                <a:ext uri="{FF2B5EF4-FFF2-40B4-BE49-F238E27FC236}">
                  <a16:creationId xmlns:a16="http://schemas.microsoft.com/office/drawing/2014/main" id="{00000000-0008-0000-0400-00000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35" name="Check Box 515" hidden="1">
              <a:extLst>
                <a:ext uri="{63B3BB69-23CF-44E3-9099-C40C66FF867C}">
                  <a14:compatExt spid="_x0000_s31235"/>
                </a:ext>
                <a:ext uri="{FF2B5EF4-FFF2-40B4-BE49-F238E27FC236}">
                  <a16:creationId xmlns:a16="http://schemas.microsoft.com/office/drawing/2014/main" id="{00000000-0008-0000-0400-00000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36" name="Check Box 516" hidden="1">
              <a:extLst>
                <a:ext uri="{63B3BB69-23CF-44E3-9099-C40C66FF867C}">
                  <a14:compatExt spid="_x0000_s31236"/>
                </a:ext>
                <a:ext uri="{FF2B5EF4-FFF2-40B4-BE49-F238E27FC236}">
                  <a16:creationId xmlns:a16="http://schemas.microsoft.com/office/drawing/2014/main" id="{00000000-0008-0000-0400-00000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37" name="Check Box 517" hidden="1">
              <a:extLst>
                <a:ext uri="{63B3BB69-23CF-44E3-9099-C40C66FF867C}">
                  <a14:compatExt spid="_x0000_s31237"/>
                </a:ext>
                <a:ext uri="{FF2B5EF4-FFF2-40B4-BE49-F238E27FC236}">
                  <a16:creationId xmlns:a16="http://schemas.microsoft.com/office/drawing/2014/main" id="{00000000-0008-0000-0400-00000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38" name="Check Box 518" hidden="1">
              <a:extLst>
                <a:ext uri="{63B3BB69-23CF-44E3-9099-C40C66FF867C}">
                  <a14:compatExt spid="_x0000_s31238"/>
                </a:ext>
                <a:ext uri="{FF2B5EF4-FFF2-40B4-BE49-F238E27FC236}">
                  <a16:creationId xmlns:a16="http://schemas.microsoft.com/office/drawing/2014/main" id="{00000000-0008-0000-0400-00000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21</xdr:row>
          <xdr:rowOff>495300</xdr:rowOff>
        </xdr:from>
        <xdr:to>
          <xdr:col>2</xdr:col>
          <xdr:colOff>641350</xdr:colOff>
          <xdr:row>23</xdr:row>
          <xdr:rowOff>12700</xdr:rowOff>
        </xdr:to>
        <xdr:sp macro="" textlink="">
          <xdr:nvSpPr>
            <xdr:cNvPr id="31239" name="Check Box 519" hidden="1">
              <a:extLst>
                <a:ext uri="{63B3BB69-23CF-44E3-9099-C40C66FF867C}">
                  <a14:compatExt spid="_x0000_s31239"/>
                </a:ext>
                <a:ext uri="{FF2B5EF4-FFF2-40B4-BE49-F238E27FC236}">
                  <a16:creationId xmlns:a16="http://schemas.microsoft.com/office/drawing/2014/main" id="{00000000-0008-0000-0400-00000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22</xdr:row>
          <xdr:rowOff>495300</xdr:rowOff>
        </xdr:from>
        <xdr:to>
          <xdr:col>2</xdr:col>
          <xdr:colOff>641350</xdr:colOff>
          <xdr:row>24</xdr:row>
          <xdr:rowOff>12700</xdr:rowOff>
        </xdr:to>
        <xdr:sp macro="" textlink="">
          <xdr:nvSpPr>
            <xdr:cNvPr id="31240" name="Check Box 520" hidden="1">
              <a:extLst>
                <a:ext uri="{63B3BB69-23CF-44E3-9099-C40C66FF867C}">
                  <a14:compatExt spid="_x0000_s31240"/>
                </a:ext>
                <a:ext uri="{FF2B5EF4-FFF2-40B4-BE49-F238E27FC236}">
                  <a16:creationId xmlns:a16="http://schemas.microsoft.com/office/drawing/2014/main" id="{00000000-0008-0000-0400-00000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44</xdr:row>
          <xdr:rowOff>495300</xdr:rowOff>
        </xdr:from>
        <xdr:to>
          <xdr:col>2</xdr:col>
          <xdr:colOff>641350</xdr:colOff>
          <xdr:row>46</xdr:row>
          <xdr:rowOff>12700</xdr:rowOff>
        </xdr:to>
        <xdr:sp macro="" textlink="">
          <xdr:nvSpPr>
            <xdr:cNvPr id="31241" name="Check Box 521" hidden="1">
              <a:extLst>
                <a:ext uri="{63B3BB69-23CF-44E3-9099-C40C66FF867C}">
                  <a14:compatExt spid="_x0000_s31241"/>
                </a:ext>
                <a:ext uri="{FF2B5EF4-FFF2-40B4-BE49-F238E27FC236}">
                  <a16:creationId xmlns:a16="http://schemas.microsoft.com/office/drawing/2014/main" id="{00000000-0008-0000-0400-00000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45</xdr:row>
          <xdr:rowOff>495300</xdr:rowOff>
        </xdr:from>
        <xdr:to>
          <xdr:col>2</xdr:col>
          <xdr:colOff>641350</xdr:colOff>
          <xdr:row>47</xdr:row>
          <xdr:rowOff>12700</xdr:rowOff>
        </xdr:to>
        <xdr:sp macro="" textlink="">
          <xdr:nvSpPr>
            <xdr:cNvPr id="31242" name="Check Box 522" hidden="1">
              <a:extLst>
                <a:ext uri="{63B3BB69-23CF-44E3-9099-C40C66FF867C}">
                  <a14:compatExt spid="_x0000_s31242"/>
                </a:ext>
                <a:ext uri="{FF2B5EF4-FFF2-40B4-BE49-F238E27FC236}">
                  <a16:creationId xmlns:a16="http://schemas.microsoft.com/office/drawing/2014/main" id="{00000000-0008-0000-0400-00000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46</xdr:row>
          <xdr:rowOff>495300</xdr:rowOff>
        </xdr:from>
        <xdr:to>
          <xdr:col>2</xdr:col>
          <xdr:colOff>641350</xdr:colOff>
          <xdr:row>48</xdr:row>
          <xdr:rowOff>12700</xdr:rowOff>
        </xdr:to>
        <xdr:sp macro="" textlink="">
          <xdr:nvSpPr>
            <xdr:cNvPr id="31243" name="Check Box 523" hidden="1">
              <a:extLst>
                <a:ext uri="{63B3BB69-23CF-44E3-9099-C40C66FF867C}">
                  <a14:compatExt spid="_x0000_s31243"/>
                </a:ext>
                <a:ext uri="{FF2B5EF4-FFF2-40B4-BE49-F238E27FC236}">
                  <a16:creationId xmlns:a16="http://schemas.microsoft.com/office/drawing/2014/main" id="{00000000-0008-0000-0400-00000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45</xdr:row>
          <xdr:rowOff>495300</xdr:rowOff>
        </xdr:from>
        <xdr:to>
          <xdr:col>2</xdr:col>
          <xdr:colOff>641350</xdr:colOff>
          <xdr:row>47</xdr:row>
          <xdr:rowOff>12700</xdr:rowOff>
        </xdr:to>
        <xdr:sp macro="" textlink="">
          <xdr:nvSpPr>
            <xdr:cNvPr id="31244" name="Check Box 524" hidden="1">
              <a:extLst>
                <a:ext uri="{63B3BB69-23CF-44E3-9099-C40C66FF867C}">
                  <a14:compatExt spid="_x0000_s31244"/>
                </a:ext>
                <a:ext uri="{FF2B5EF4-FFF2-40B4-BE49-F238E27FC236}">
                  <a16:creationId xmlns:a16="http://schemas.microsoft.com/office/drawing/2014/main" id="{00000000-0008-0000-0400-00000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316230</xdr:colOff>
      <xdr:row>0</xdr:row>
      <xdr:rowOff>49530</xdr:rowOff>
    </xdr:from>
    <xdr:to>
      <xdr:col>2</xdr:col>
      <xdr:colOff>131079</xdr:colOff>
      <xdr:row>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6230" y="49530"/>
          <a:ext cx="3142249" cy="509270"/>
        </a:xfrm>
        <a:prstGeom prst="rect">
          <a:avLst/>
        </a:prstGeom>
      </xdr:spPr>
    </xdr:pic>
    <xdr:clientData/>
  </xdr:twoCellAnchor>
  <xdr:twoCellAnchor editAs="oneCell">
    <xdr:from>
      <xdr:col>0</xdr:col>
      <xdr:colOff>253008</xdr:colOff>
      <xdr:row>8</xdr:row>
      <xdr:rowOff>491133</xdr:rowOff>
    </xdr:from>
    <xdr:to>
      <xdr:col>1</xdr:col>
      <xdr:colOff>1857375</xdr:colOff>
      <xdr:row>8</xdr:row>
      <xdr:rowOff>787794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53008" y="5626696"/>
          <a:ext cx="1985367" cy="296661"/>
        </a:xfrm>
        <a:prstGeom prst="rect">
          <a:avLst/>
        </a:prstGeom>
      </xdr:spPr>
    </xdr:pic>
    <xdr:clientData/>
  </xdr:twoCellAnchor>
  <xdr:twoCellAnchor>
    <xdr:from>
      <xdr:col>2</xdr:col>
      <xdr:colOff>862853</xdr:colOff>
      <xdr:row>6</xdr:row>
      <xdr:rowOff>403412</xdr:rowOff>
    </xdr:from>
    <xdr:to>
      <xdr:col>2</xdr:col>
      <xdr:colOff>1167316</xdr:colOff>
      <xdr:row>6</xdr:row>
      <xdr:rowOff>498102</xdr:rowOff>
    </xdr:to>
    <xdr:sp macro="" textlink="">
      <xdr:nvSpPr>
        <xdr:cNvPr id="5" name="Arrow: Left 4">
          <a:extLst>
            <a:ext uri="{FF2B5EF4-FFF2-40B4-BE49-F238E27FC236}">
              <a16:creationId xmlns:a16="http://schemas.microsoft.com/office/drawing/2014/main" id="{00000000-0008-0000-0100-000005000000}"/>
            </a:ext>
          </a:extLst>
        </xdr:cNvPr>
        <xdr:cNvSpPr/>
      </xdr:nvSpPr>
      <xdr:spPr>
        <a:xfrm rot="10800000">
          <a:off x="4190253" y="3832412"/>
          <a:ext cx="304463" cy="9469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1155328</xdr:colOff>
      <xdr:row>8</xdr:row>
      <xdr:rowOff>130804</xdr:rowOff>
    </xdr:from>
    <xdr:to>
      <xdr:col>1</xdr:col>
      <xdr:colOff>2855678</xdr:colOff>
      <xdr:row>8</xdr:row>
      <xdr:rowOff>400322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2737" y="1516259"/>
          <a:ext cx="1700350" cy="2695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ctalliance530.sharepoint.com/sites/ActAlliance/Documents/Actalliance/ACT%20PROGRAMMES/HUMANITARIAN/03%20Appeals-Region-Forums/05%20Europe/C_UKRAINE/UKR221/Reports/02%20Interim%20Report%202024/Finance%20report/UKR221%20Budget%203rd%20revision.xlsx" TargetMode="External"/><Relationship Id="rId2" Type="http://schemas.microsoft.com/office/2019/04/relationships/externalLinkLongPath" Target="/sites/Humanitarian/Freigegebene%20Dokumente/0%20To%20redistribute%20accordingly/Humanitarian%20Policy/Humanitarian%20Handbook/Drafts/Templates/Appeal/Proposed%20Budget%20Templates/UKR221%20Budget%203rd%20revision.xlsx?30B3C1E3" TargetMode="External"/><Relationship Id="rId1" Type="http://schemas.openxmlformats.org/officeDocument/2006/relationships/externalLinkPath" Target="file:///\\30B3C1E3\UKR221%20Budget%203rd%20revis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ctalliance530.sharepoint.com/sites/Appealsreports/Shared%20Documents/00%20Appeals%20reports/Europe/Ukraine%20-%20%20UKR221%20-%2028.02.2025%20V.xlsx" TargetMode="External"/><Relationship Id="rId1" Type="http://schemas.openxmlformats.org/officeDocument/2006/relationships/externalLinkPath" Target="/sites/Appealsreports/Shared%20Documents/00%20Appeals%20reports/Europe/Ukraine%20-%20%20UKR221%20-%2028.02.2025%20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uidelines"/>
      <sheetName val="Consolidated Budget"/>
      <sheetName val="Consolidated Expenses IR"/>
      <sheetName val="RBI"/>
      <sheetName val="RBI (3rd)"/>
      <sheetName val="Income "/>
      <sheetName val="Analysis"/>
      <sheetName val="LWF"/>
      <sheetName val="HIA"/>
      <sheetName val="CWS"/>
      <sheetName val="Aidrom"/>
      <sheetName val="HEKS"/>
      <sheetName val="CA"/>
      <sheetName val="Europe Forum"/>
      <sheetName val="Member 8"/>
      <sheetName val="Member 9"/>
      <sheetName val="Member 10"/>
      <sheetName val="Sheet1"/>
    </sheetNames>
    <sheetDataSet>
      <sheetData sheetId="0" refreshError="1"/>
      <sheetData sheetId="1" refreshError="1">
        <row r="10">
          <cell r="D10">
            <v>1.0719939999999999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C2" t="str">
            <v>Your organization name</v>
          </cell>
        </row>
      </sheetData>
      <sheetData sheetId="15" refreshError="1">
        <row r="2">
          <cell r="C2" t="str">
            <v>Your organization name</v>
          </cell>
        </row>
      </sheetData>
      <sheetData sheetId="16" refreshError="1">
        <row r="2">
          <cell r="C2" t="str">
            <v>Your organization name</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lines"/>
      <sheetName val="All appeals "/>
      <sheetName val="Sheet2"/>
      <sheetName val="HEA221"/>
      <sheetName val="ORG"/>
      <sheetName val="Financial Overview"/>
      <sheetName val="UKR221"/>
      <sheetName val="UKR221 (2)"/>
      <sheetName val="UKR221 "/>
      <sheetName val="Sheet5"/>
      <sheetName val="UKR(revised on 5.9) (CWS rep)"/>
      <sheetName val="CWS_8.9.23"/>
      <sheetName val="Contract Overview"/>
      <sheetName val="Sheet4"/>
      <sheetName val="GRR221"/>
      <sheetName val="VARAPP"/>
      <sheetName val="Sheet1"/>
      <sheetName val="ACT201 global report "/>
      <sheetName val="Sheet3"/>
      <sheetName val="ACT201-SUB"/>
      <sheetName val="ACT-201 old"/>
      <sheetName val="CoS"/>
      <sheetName val="New Zeland "/>
      <sheetName val="SAF191 remaining "/>
      <sheetName val="APP-Overall"/>
      <sheetName val="DataAPP"/>
      <sheetName val="DataAPP (2)"/>
      <sheetName val="Dashboard1"/>
      <sheetName val="Dashboard2"/>
      <sheetName val="Dashboard3"/>
      <sheetName val="Map-Appeals"/>
      <sheetName val="Carryover 2022 "/>
      <sheetName val="APP-FM Overall"/>
      <sheetName val="FM-INC"/>
      <sheetName val="FM-SFA"/>
      <sheetName val="APP-SMC"/>
      <sheetName val="FM-ICF-SMC"/>
      <sheetName val="APP-Data "/>
      <sheetName val="APP-data"/>
      <sheetName val="FM-APP-CON"/>
      <sheetName val="FMs"/>
      <sheetName val="ACT201 global report  (2)"/>
      <sheetName val="2021-Q3-Q4 Income"/>
      <sheetName val="2021 Q3-Q4 Expenses"/>
    </sheetNames>
    <sheetDataSet>
      <sheetData sheetId="0"/>
      <sheetData sheetId="1"/>
      <sheetData sheetId="2"/>
      <sheetData sheetId="3"/>
      <sheetData sheetId="4"/>
      <sheetData sheetId="5"/>
      <sheetData sheetId="6"/>
      <sheetData sheetId="7"/>
      <sheetData sheetId="8">
        <row r="261">
          <cell r="F261">
            <v>180675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Nancy Ette" id="{EDDE8625-E18E-4A17-A607-BFC114241CAF}" userId="S::nette@actalliance.org::09315a6c-98fe-4fb6-97b8-ad54d5002ef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 dT="2025-02-11T13:34:52.71" personId="{EDDE8625-E18E-4A17-A607-BFC114241CAF}" id="{334C533A-0F9E-4C47-8941-03B10333A3A8}">
    <text xml:space="preserve">Suggest to add some notes directly in the template as well as guidance notes and/or manual. </text>
  </threadedComment>
  <threadedComment ref="B12" dT="2025-02-11T13:33:54.94" personId="{EDDE8625-E18E-4A17-A607-BFC114241CAF}" id="{54B918D4-6868-436B-A36F-7DA5BCFC2910}">
    <text>Salaries only or all costs - good to specify</text>
  </threadedComment>
  <threadedComment ref="B12" dT="2025-02-11T13:35:54.98" personId="{EDDE8625-E18E-4A17-A607-BFC114241CAF}" id="{D55512C4-D938-4CCF-ABB0-DC5AFE59D3EF}" parentId="{54B918D4-6868-436B-A36F-7DA5BCFC2910}">
    <text>Suggest to ad lines under already as presumably you want to see granularity of positions budgeted.</text>
  </threadedComment>
  <threadedComment ref="A27" dT="2025-02-11T13:37:47.09" personId="{EDDE8625-E18E-4A17-A607-BFC114241CAF}" id="{517D0CAC-FA7E-489F-BE8C-684498253537}">
    <text>Salaries and also staff related costs</text>
  </threadedComment>
</ThreadedComment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loatrates.com/historical-exchange-rates.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3.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floatrates.com/historical-exchange-rates.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7F1F-B249-4166-8B2D-4E27E0CE4E14}">
  <sheetPr>
    <tabColor rgb="FFFFFF00"/>
  </sheetPr>
  <dimension ref="A1"/>
  <sheetViews>
    <sheetView workbookViewId="0">
      <selection activeCell="F33" sqref="F33"/>
    </sheetView>
  </sheetViews>
  <sheetFormatPr defaultRowHeight="12.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98C3-C096-4F95-BC93-EEB8AD423974}">
  <sheetPr>
    <tabColor rgb="FF92D050"/>
  </sheetPr>
  <dimension ref="A1:E19"/>
  <sheetViews>
    <sheetView workbookViewId="0">
      <selection activeCell="B20" sqref="B20"/>
    </sheetView>
  </sheetViews>
  <sheetFormatPr defaultRowHeight="12.5" x14ac:dyDescent="0.25"/>
  <cols>
    <col min="1" max="1" width="5.453125" style="785" customWidth="1"/>
    <col min="2" max="2" width="74.54296875" customWidth="1"/>
    <col min="3" max="3" width="15.26953125" customWidth="1"/>
    <col min="4" max="4" width="17.1796875" bestFit="1" customWidth="1"/>
    <col min="5" max="5" width="21.81640625" bestFit="1" customWidth="1"/>
  </cols>
  <sheetData>
    <row r="1" spans="1:5" x14ac:dyDescent="0.25">
      <c r="B1" s="737" t="s">
        <v>0</v>
      </c>
    </row>
    <row r="2" spans="1:5" x14ac:dyDescent="0.25">
      <c r="A2" s="785" t="s">
        <v>1</v>
      </c>
      <c r="B2" s="737" t="s">
        <v>2</v>
      </c>
      <c r="D2" s="737" t="s">
        <v>3</v>
      </c>
    </row>
    <row r="3" spans="1:5" x14ac:dyDescent="0.25">
      <c r="A3" s="785" t="s">
        <v>4</v>
      </c>
      <c r="B3" s="737" t="s">
        <v>5</v>
      </c>
      <c r="D3" s="737" t="s">
        <v>6</v>
      </c>
    </row>
    <row r="4" spans="1:5" x14ac:dyDescent="0.25">
      <c r="A4" s="785" t="s">
        <v>7</v>
      </c>
      <c r="B4" s="737" t="s">
        <v>8</v>
      </c>
      <c r="D4" s="977">
        <v>0.02</v>
      </c>
    </row>
    <row r="5" spans="1:5" x14ac:dyDescent="0.25">
      <c r="B5" s="737"/>
    </row>
    <row r="6" spans="1:5" x14ac:dyDescent="0.25">
      <c r="D6" s="778"/>
    </row>
    <row r="7" spans="1:5" x14ac:dyDescent="0.25">
      <c r="A7" s="785" t="s">
        <v>1</v>
      </c>
      <c r="B7" s="737" t="s">
        <v>496</v>
      </c>
      <c r="C7" s="737" t="s">
        <v>3</v>
      </c>
      <c r="D7" s="779"/>
      <c r="E7" s="779"/>
    </row>
    <row r="8" spans="1:5" x14ac:dyDescent="0.25">
      <c r="B8" s="979" t="s">
        <v>9</v>
      </c>
      <c r="C8" s="776"/>
      <c r="D8" s="779"/>
    </row>
    <row r="9" spans="1:5" x14ac:dyDescent="0.25">
      <c r="B9" s="979" t="s">
        <v>10</v>
      </c>
      <c r="C9" s="776"/>
      <c r="D9" s="779"/>
    </row>
    <row r="10" spans="1:5" x14ac:dyDescent="0.25">
      <c r="B10" s="979" t="s">
        <v>11</v>
      </c>
    </row>
    <row r="11" spans="1:5" x14ac:dyDescent="0.25">
      <c r="B11" s="979" t="s">
        <v>12</v>
      </c>
    </row>
    <row r="13" spans="1:5" x14ac:dyDescent="0.25">
      <c r="A13" s="785" t="s">
        <v>4</v>
      </c>
      <c r="B13" s="737" t="s">
        <v>13</v>
      </c>
      <c r="C13" s="737" t="s">
        <v>6</v>
      </c>
    </row>
    <row r="14" spans="1:5" x14ac:dyDescent="0.25">
      <c r="B14" s="979" t="s">
        <v>492</v>
      </c>
      <c r="C14" s="737"/>
    </row>
    <row r="15" spans="1:5" x14ac:dyDescent="0.25">
      <c r="B15" s="979" t="s">
        <v>495</v>
      </c>
      <c r="C15" s="776" t="s">
        <v>15</v>
      </c>
      <c r="D15" s="779"/>
    </row>
    <row r="16" spans="1:5" x14ac:dyDescent="0.25">
      <c r="B16" s="978" t="s">
        <v>493</v>
      </c>
      <c r="C16" s="776"/>
      <c r="D16" s="779"/>
    </row>
    <row r="17" spans="2:5" x14ac:dyDescent="0.25">
      <c r="B17" s="978" t="s">
        <v>494</v>
      </c>
      <c r="C17" s="777"/>
      <c r="D17" s="779"/>
    </row>
    <row r="19" spans="2:5" x14ac:dyDescent="0.25">
      <c r="B19" s="980" t="s">
        <v>497</v>
      </c>
      <c r="C19" s="776"/>
      <c r="D19" s="779"/>
      <c r="E19" s="77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3:M48"/>
  <sheetViews>
    <sheetView showGridLines="0" showZeros="0" topLeftCell="A10" zoomScale="70" zoomScaleNormal="70" workbookViewId="0">
      <pane xSplit="2" ySplit="3" topLeftCell="C39" activePane="bottomRight" state="frozen"/>
      <selection pane="topRight" activeCell="C10" sqref="C10"/>
      <selection pane="bottomLeft" activeCell="A13" sqref="A13"/>
      <selection pane="bottomRight" activeCell="D11" sqref="D11"/>
    </sheetView>
  </sheetViews>
  <sheetFormatPr defaultColWidth="14.453125" defaultRowHeight="15" customHeight="1" x14ac:dyDescent="0.25"/>
  <cols>
    <col min="1" max="1" width="5.453125" style="68" customWidth="1"/>
    <col min="2" max="2" width="50" style="68" customWidth="1"/>
    <col min="3" max="3" width="24.453125" style="68" customWidth="1"/>
    <col min="4" max="7" width="22.453125" style="68" customWidth="1"/>
    <col min="8" max="8" width="16.54296875" style="68" customWidth="1"/>
    <col min="9" max="9" width="15.54296875" style="68" customWidth="1"/>
    <col min="10" max="13" width="15.54296875" style="68" hidden="1" customWidth="1"/>
    <col min="14" max="30" width="8.54296875" style="68" customWidth="1"/>
    <col min="31" max="16384" width="14.453125" style="68"/>
  </cols>
  <sheetData>
    <row r="3" spans="1:13" ht="17.149999999999999" customHeight="1" x14ac:dyDescent="0.25">
      <c r="A3" s="797" t="s">
        <v>16</v>
      </c>
      <c r="B3" s="797"/>
      <c r="C3" s="791" t="s">
        <v>17</v>
      </c>
      <c r="D3" s="792"/>
      <c r="E3" s="792"/>
      <c r="F3" s="793"/>
      <c r="G3" s="5"/>
      <c r="H3" s="5"/>
      <c r="I3" s="5"/>
      <c r="J3" s="5"/>
      <c r="K3" s="5"/>
      <c r="L3" s="5"/>
      <c r="M3" s="5"/>
    </row>
    <row r="4" spans="1:13" ht="17.149999999999999" customHeight="1" x14ac:dyDescent="0.25">
      <c r="A4" s="797" t="s">
        <v>18</v>
      </c>
      <c r="B4" s="797"/>
      <c r="C4" s="805" t="s">
        <v>19</v>
      </c>
      <c r="D4" s="806"/>
      <c r="E4" s="806"/>
      <c r="F4" s="807"/>
      <c r="G4" s="790"/>
      <c r="H4" s="790"/>
      <c r="I4" s="5"/>
      <c r="J4" s="5"/>
      <c r="K4" s="5"/>
      <c r="L4" s="5"/>
      <c r="M4" s="5"/>
    </row>
    <row r="5" spans="1:13" ht="17.149999999999999" customHeight="1" x14ac:dyDescent="0.25">
      <c r="A5" s="797" t="s">
        <v>20</v>
      </c>
      <c r="B5" s="797"/>
      <c r="C5" s="791" t="s">
        <v>21</v>
      </c>
      <c r="D5" s="792"/>
      <c r="E5" s="792"/>
      <c r="F5" s="793"/>
      <c r="G5" s="790"/>
      <c r="H5" s="790"/>
      <c r="I5" s="5"/>
      <c r="J5" s="5"/>
      <c r="K5" s="5"/>
      <c r="L5" s="5"/>
      <c r="M5" s="5"/>
    </row>
    <row r="6" spans="1:13" ht="17.149999999999999" customHeight="1" x14ac:dyDescent="0.25">
      <c r="A6" s="797" t="s">
        <v>22</v>
      </c>
      <c r="B6" s="797"/>
      <c r="C6" s="794" t="s">
        <v>23</v>
      </c>
      <c r="D6" s="795"/>
      <c r="E6" s="795"/>
      <c r="F6" s="796"/>
      <c r="G6" s="790"/>
      <c r="H6" s="790"/>
      <c r="I6" s="5"/>
      <c r="J6" s="5"/>
      <c r="K6" s="5"/>
      <c r="L6" s="5"/>
      <c r="M6" s="5"/>
    </row>
    <row r="7" spans="1:13" ht="44.9" customHeight="1" x14ac:dyDescent="0.25">
      <c r="A7" s="798" t="s">
        <v>24</v>
      </c>
      <c r="B7" s="799"/>
      <c r="C7" s="154" t="s">
        <v>8</v>
      </c>
      <c r="D7" s="165">
        <v>0.01</v>
      </c>
      <c r="E7" s="165">
        <v>6.5000000000000002E-2</v>
      </c>
      <c r="F7" s="155"/>
      <c r="G7" s="132"/>
      <c r="H7" s="123"/>
      <c r="I7" s="123"/>
      <c r="J7" s="123"/>
      <c r="K7" s="123"/>
      <c r="L7" s="123"/>
      <c r="M7" s="123"/>
    </row>
    <row r="8" spans="1:13" ht="101.15" customHeight="1" x14ac:dyDescent="0.25">
      <c r="A8" s="798" t="s">
        <v>25</v>
      </c>
      <c r="B8" s="799"/>
      <c r="C8" s="123"/>
      <c r="D8" s="124"/>
      <c r="E8" s="124"/>
      <c r="F8" s="124"/>
      <c r="G8" s="124"/>
      <c r="H8" s="123"/>
      <c r="I8" s="123"/>
      <c r="J8" s="123"/>
      <c r="K8" s="123"/>
      <c r="L8" s="123"/>
      <c r="M8" s="123"/>
    </row>
    <row r="9" spans="1:13" ht="107.5" customHeight="1" x14ac:dyDescent="0.25">
      <c r="A9" s="166" t="s">
        <v>26</v>
      </c>
      <c r="B9" s="167"/>
      <c r="C9" s="168"/>
      <c r="D9" s="180" t="s">
        <v>27</v>
      </c>
      <c r="E9" s="181"/>
      <c r="F9" s="181"/>
      <c r="G9" s="180" t="s">
        <v>28</v>
      </c>
      <c r="H9" s="182"/>
      <c r="I9" s="6"/>
      <c r="J9" s="6"/>
      <c r="K9" s="6"/>
      <c r="L9" s="6"/>
      <c r="M9" s="6"/>
    </row>
    <row r="10" spans="1:13" ht="27.65" customHeight="1" x14ac:dyDescent="0.25">
      <c r="A10" s="787" t="s">
        <v>29</v>
      </c>
      <c r="B10" s="788"/>
      <c r="C10" s="789"/>
      <c r="D10" s="7">
        <v>1.003557</v>
      </c>
      <c r="E10" s="7">
        <v>1</v>
      </c>
      <c r="F10" s="7">
        <v>1</v>
      </c>
      <c r="G10" s="7">
        <v>0.20536699999999999</v>
      </c>
      <c r="H10" s="7">
        <v>1</v>
      </c>
      <c r="I10" s="7">
        <v>1</v>
      </c>
      <c r="J10" s="7"/>
      <c r="K10" s="7"/>
      <c r="L10" s="7"/>
      <c r="M10" s="7"/>
    </row>
    <row r="11" spans="1:13" ht="92.15" customHeight="1" x14ac:dyDescent="0.25">
      <c r="A11" s="803"/>
      <c r="B11" s="804"/>
      <c r="C11" s="786" t="s">
        <v>30</v>
      </c>
      <c r="D11" s="134" t="e">
        <f>'Member 1'!#REF!</f>
        <v>#REF!</v>
      </c>
      <c r="E11" s="134" t="e">
        <f>#REF!</f>
        <v>#REF!</v>
      </c>
      <c r="F11" s="134" t="e">
        <f>#REF!</f>
        <v>#REF!</v>
      </c>
      <c r="G11" s="134" t="e">
        <f>#REF!</f>
        <v>#REF!</v>
      </c>
      <c r="H11" s="134" t="e">
        <f>#REF!</f>
        <v>#REF!</v>
      </c>
      <c r="I11" s="134" t="e">
        <f>#REF!</f>
        <v>#REF!</v>
      </c>
      <c r="J11" s="134" t="str">
        <f>'Member -7'!C2</f>
        <v>Your organization name</v>
      </c>
      <c r="K11" s="134" t="str">
        <f>'Member 8'!C2</f>
        <v>Your organization name</v>
      </c>
      <c r="L11" s="134" t="str">
        <f>'Member 9'!C2</f>
        <v>Your organization name</v>
      </c>
      <c r="M11" s="134" t="str">
        <f>'Member 10'!C2</f>
        <v>Your organization name</v>
      </c>
    </row>
    <row r="12" spans="1:13" s="133" customFormat="1" ht="41.15" customHeight="1" x14ac:dyDescent="0.25">
      <c r="A12" s="804"/>
      <c r="B12" s="804"/>
      <c r="C12" s="786"/>
      <c r="D12" s="135" t="e">
        <f>'Member 1'!#REF!</f>
        <v>#REF!</v>
      </c>
      <c r="E12" s="135" t="e">
        <f>#REF!</f>
        <v>#REF!</v>
      </c>
      <c r="F12" s="135" t="e">
        <f>#REF!</f>
        <v>#REF!</v>
      </c>
      <c r="G12" s="135" t="e">
        <f>#REF!</f>
        <v>#REF!</v>
      </c>
      <c r="H12" s="135" t="e">
        <f>#REF!</f>
        <v>#REF!</v>
      </c>
      <c r="I12" s="135" t="e">
        <f>#REF!</f>
        <v>#REF!</v>
      </c>
      <c r="J12" s="135"/>
      <c r="K12" s="135"/>
      <c r="L12" s="135"/>
      <c r="M12" s="135"/>
    </row>
    <row r="13" spans="1:13" ht="20.149999999999999" customHeight="1" x14ac:dyDescent="0.25">
      <c r="A13" s="136" t="s">
        <v>31</v>
      </c>
      <c r="B13" s="136"/>
      <c r="C13" s="137" t="e">
        <f>C14+C18+C33+C36+C37+C38</f>
        <v>#REF!</v>
      </c>
      <c r="D13" s="137" t="e">
        <f t="shared" ref="D13:I13" si="0">D14+D18+D33+D36+D37+D38</f>
        <v>#REF!</v>
      </c>
      <c r="E13" s="137" t="e">
        <f t="shared" si="0"/>
        <v>#REF!</v>
      </c>
      <c r="F13" s="137" t="e">
        <f t="shared" si="0"/>
        <v>#REF!</v>
      </c>
      <c r="G13" s="137" t="e">
        <f t="shared" si="0"/>
        <v>#REF!</v>
      </c>
      <c r="H13" s="137" t="e">
        <f t="shared" si="0"/>
        <v>#REF!</v>
      </c>
      <c r="I13" s="137" t="e">
        <f t="shared" si="0"/>
        <v>#REF!</v>
      </c>
      <c r="J13" s="137"/>
      <c r="K13" s="137"/>
      <c r="L13" s="137"/>
      <c r="M13" s="137"/>
    </row>
    <row r="14" spans="1:13" ht="15" customHeight="1" x14ac:dyDescent="0.25">
      <c r="A14" s="138">
        <v>1</v>
      </c>
      <c r="B14" s="139" t="s">
        <v>32</v>
      </c>
      <c r="C14" s="140" t="e">
        <f t="shared" ref="C14:G14" si="1">SUM(C15:C17)</f>
        <v>#REF!</v>
      </c>
      <c r="D14" s="140" t="e">
        <f t="shared" si="1"/>
        <v>#REF!</v>
      </c>
      <c r="E14" s="140" t="e">
        <f t="shared" si="1"/>
        <v>#REF!</v>
      </c>
      <c r="F14" s="140" t="e">
        <f t="shared" si="1"/>
        <v>#REF!</v>
      </c>
      <c r="G14" s="140" t="e">
        <f t="shared" si="1"/>
        <v>#REF!</v>
      </c>
      <c r="H14" s="140" t="e">
        <f t="shared" ref="H14:I14" si="2">SUM(H15:H17)</f>
        <v>#REF!</v>
      </c>
      <c r="I14" s="140" t="e">
        <f t="shared" si="2"/>
        <v>#REF!</v>
      </c>
      <c r="J14" s="140"/>
      <c r="K14" s="140"/>
      <c r="L14" s="140"/>
      <c r="M14" s="140"/>
    </row>
    <row r="15" spans="1:13" ht="15" customHeight="1" x14ac:dyDescent="0.25">
      <c r="A15" s="141">
        <v>1.1000000000000001</v>
      </c>
      <c r="B15" s="142" t="s">
        <v>33</v>
      </c>
      <c r="C15" s="143" t="e">
        <f>SUM(D15:M15)</f>
        <v>#REF!</v>
      </c>
      <c r="D15" s="143">
        <f>'Member 1'!$G$10</f>
        <v>0</v>
      </c>
      <c r="E15" s="143" t="e">
        <f>#REF!</f>
        <v>#REF!</v>
      </c>
      <c r="F15" s="143" t="e">
        <f>#REF!</f>
        <v>#REF!</v>
      </c>
      <c r="G15" s="143" t="e">
        <f>#REF!</f>
        <v>#REF!</v>
      </c>
      <c r="H15" s="143" t="e">
        <f>#REF!</f>
        <v>#REF!</v>
      </c>
      <c r="I15" s="143" t="e">
        <f>#REF!</f>
        <v>#REF!</v>
      </c>
      <c r="J15" s="143"/>
      <c r="K15" s="143"/>
      <c r="L15" s="143"/>
      <c r="M15" s="143"/>
    </row>
    <row r="16" spans="1:13" ht="15" customHeight="1" x14ac:dyDescent="0.25">
      <c r="A16" s="141">
        <v>1.2</v>
      </c>
      <c r="B16" s="142" t="s">
        <v>34</v>
      </c>
      <c r="C16" s="143" t="e">
        <f>SUM(D16:M16)</f>
        <v>#REF!</v>
      </c>
      <c r="D16" s="143" t="e">
        <f>'Member 1'!#REF!</f>
        <v>#REF!</v>
      </c>
      <c r="E16" s="143" t="e">
        <f>#REF!</f>
        <v>#REF!</v>
      </c>
      <c r="F16" s="143" t="e">
        <f>#REF!</f>
        <v>#REF!</v>
      </c>
      <c r="G16" s="143" t="e">
        <f>#REF!</f>
        <v>#REF!</v>
      </c>
      <c r="H16" s="143" t="e">
        <f>#REF!</f>
        <v>#REF!</v>
      </c>
      <c r="I16" s="143" t="e">
        <f>#REF!</f>
        <v>#REF!</v>
      </c>
      <c r="J16" s="143"/>
      <c r="K16" s="143"/>
      <c r="L16" s="143"/>
      <c r="M16" s="143"/>
    </row>
    <row r="17" spans="1:13" ht="15" customHeight="1" x14ac:dyDescent="0.25">
      <c r="A17" s="141">
        <v>1.3</v>
      </c>
      <c r="B17" s="142" t="s">
        <v>35</v>
      </c>
      <c r="C17" s="143" t="e">
        <f>SUM(D17:M17)</f>
        <v>#REF!</v>
      </c>
      <c r="D17" s="143" t="e">
        <f>'Member 1'!#REF!</f>
        <v>#REF!</v>
      </c>
      <c r="E17" s="143" t="e">
        <f>#REF!</f>
        <v>#REF!</v>
      </c>
      <c r="F17" s="143" t="e">
        <f>#REF!</f>
        <v>#REF!</v>
      </c>
      <c r="G17" s="143" t="e">
        <f>#REF!</f>
        <v>#REF!</v>
      </c>
      <c r="H17" s="143" t="e">
        <f>#REF!</f>
        <v>#REF!</v>
      </c>
      <c r="I17" s="143" t="e">
        <f>#REF!</f>
        <v>#REF!</v>
      </c>
      <c r="J17" s="143"/>
      <c r="K17" s="143"/>
      <c r="L17" s="143"/>
      <c r="M17" s="143"/>
    </row>
    <row r="18" spans="1:13" ht="15" customHeight="1" x14ac:dyDescent="0.25">
      <c r="A18" s="138" t="s">
        <v>36</v>
      </c>
      <c r="B18" s="139" t="s">
        <v>9</v>
      </c>
      <c r="C18" s="140" t="e">
        <f>SUM(C19:C32)</f>
        <v>#REF!</v>
      </c>
      <c r="D18" s="140" t="e">
        <f>SUM(D19:D32)</f>
        <v>#REF!</v>
      </c>
      <c r="E18" s="140" t="e">
        <f t="shared" ref="E18:I18" si="3">SUM(E19:E30)</f>
        <v>#REF!</v>
      </c>
      <c r="F18" s="140" t="e">
        <f t="shared" si="3"/>
        <v>#REF!</v>
      </c>
      <c r="G18" s="140" t="e">
        <f>SUM(G19:G32)</f>
        <v>#REF!</v>
      </c>
      <c r="H18" s="140" t="e">
        <f>SUM(H19:H32)</f>
        <v>#REF!</v>
      </c>
      <c r="I18" s="140" t="e">
        <f t="shared" si="3"/>
        <v>#REF!</v>
      </c>
      <c r="J18" s="140"/>
      <c r="K18" s="140"/>
      <c r="L18" s="140"/>
      <c r="M18" s="140"/>
    </row>
    <row r="19" spans="1:13" ht="15" customHeight="1" x14ac:dyDescent="0.25">
      <c r="A19" s="141">
        <v>2.1</v>
      </c>
      <c r="B19" s="142" t="s">
        <v>37</v>
      </c>
      <c r="C19" s="143" t="e">
        <f t="shared" ref="C19:C32" si="4">SUM(D19:M19)</f>
        <v>#REF!</v>
      </c>
      <c r="D19" s="143">
        <f>'Member 1'!$G$33</f>
        <v>0</v>
      </c>
      <c r="E19" s="143" t="e">
        <f>#REF!</f>
        <v>#REF!</v>
      </c>
      <c r="F19" s="143" t="e">
        <f>#REF!</f>
        <v>#REF!</v>
      </c>
      <c r="G19" s="143" t="e">
        <f>#REF!</f>
        <v>#REF!</v>
      </c>
      <c r="H19" s="143" t="e">
        <f>#REF!</f>
        <v>#REF!</v>
      </c>
      <c r="I19" s="143" t="e">
        <f>#REF!</f>
        <v>#REF!</v>
      </c>
      <c r="J19" s="143"/>
      <c r="K19" s="143"/>
      <c r="L19" s="143"/>
      <c r="M19" s="143"/>
    </row>
    <row r="20" spans="1:13" ht="15" customHeight="1" x14ac:dyDescent="0.25">
      <c r="A20" s="141">
        <v>2.2000000000000002</v>
      </c>
      <c r="B20" s="142" t="s">
        <v>38</v>
      </c>
      <c r="C20" s="143" t="e">
        <f t="shared" si="4"/>
        <v>#REF!</v>
      </c>
      <c r="D20" s="143">
        <f>'Member 1'!$G$42</f>
        <v>0</v>
      </c>
      <c r="E20" s="143" t="e">
        <f>#REF!</f>
        <v>#REF!</v>
      </c>
      <c r="F20" s="143" t="e">
        <f>#REF!</f>
        <v>#REF!</v>
      </c>
      <c r="G20" s="143" t="e">
        <f>#REF!</f>
        <v>#REF!</v>
      </c>
      <c r="H20" s="143" t="e">
        <f>#REF!</f>
        <v>#REF!</v>
      </c>
      <c r="I20" s="143" t="e">
        <f>#REF!</f>
        <v>#REF!</v>
      </c>
      <c r="J20" s="143"/>
      <c r="K20" s="143"/>
      <c r="L20" s="143"/>
      <c r="M20" s="143"/>
    </row>
    <row r="21" spans="1:13" ht="15" customHeight="1" x14ac:dyDescent="0.25">
      <c r="A21" s="141">
        <v>2.2999999999999998</v>
      </c>
      <c r="B21" s="142" t="s">
        <v>39</v>
      </c>
      <c r="C21" s="143" t="e">
        <f t="shared" si="4"/>
        <v>#REF!</v>
      </c>
      <c r="D21" s="143">
        <f>'Member 1'!$G$51</f>
        <v>0</v>
      </c>
      <c r="E21" s="143" t="e">
        <f>#REF!</f>
        <v>#REF!</v>
      </c>
      <c r="F21" s="143" t="e">
        <f>#REF!</f>
        <v>#REF!</v>
      </c>
      <c r="G21" s="143" t="e">
        <f>#REF!</f>
        <v>#REF!</v>
      </c>
      <c r="H21" s="143" t="e">
        <f>#REF!</f>
        <v>#REF!</v>
      </c>
      <c r="I21" s="143" t="e">
        <f>#REF!</f>
        <v>#REF!</v>
      </c>
      <c r="J21" s="143"/>
      <c r="K21" s="143"/>
      <c r="L21" s="143"/>
      <c r="M21" s="143"/>
    </row>
    <row r="22" spans="1:13" ht="15" customHeight="1" x14ac:dyDescent="0.25">
      <c r="A22" s="141">
        <v>2.4</v>
      </c>
      <c r="B22" s="142" t="s">
        <v>40</v>
      </c>
      <c r="C22" s="143" t="e">
        <f t="shared" si="4"/>
        <v>#REF!</v>
      </c>
      <c r="D22" s="143">
        <f>'Member 1'!$G$60</f>
        <v>0</v>
      </c>
      <c r="E22" s="143" t="e">
        <f>#REF!</f>
        <v>#REF!</v>
      </c>
      <c r="F22" s="143" t="e">
        <f>#REF!</f>
        <v>#REF!</v>
      </c>
      <c r="G22" s="143" t="e">
        <f>#REF!</f>
        <v>#REF!</v>
      </c>
      <c r="H22" s="143" t="e">
        <f>#REF!</f>
        <v>#REF!</v>
      </c>
      <c r="I22" s="143" t="e">
        <f>#REF!</f>
        <v>#REF!</v>
      </c>
      <c r="J22" s="143"/>
      <c r="K22" s="143"/>
      <c r="L22" s="143"/>
      <c r="M22" s="143"/>
    </row>
    <row r="23" spans="1:13" ht="15" customHeight="1" x14ac:dyDescent="0.25">
      <c r="A23" s="141">
        <v>2.5</v>
      </c>
      <c r="B23" s="142" t="s">
        <v>41</v>
      </c>
      <c r="C23" s="143" t="e">
        <f t="shared" si="4"/>
        <v>#REF!</v>
      </c>
      <c r="D23" s="143">
        <f>'Member 1'!$G$69</f>
        <v>0</v>
      </c>
      <c r="E23" s="143" t="e">
        <f>#REF!</f>
        <v>#REF!</v>
      </c>
      <c r="F23" s="143" t="e">
        <f>#REF!</f>
        <v>#REF!</v>
      </c>
      <c r="G23" s="143" t="e">
        <f>#REF!</f>
        <v>#REF!</v>
      </c>
      <c r="H23" s="143" t="e">
        <f>#REF!</f>
        <v>#REF!</v>
      </c>
      <c r="I23" s="143" t="e">
        <f>#REF!</f>
        <v>#REF!</v>
      </c>
      <c r="J23" s="143"/>
      <c r="K23" s="143"/>
      <c r="L23" s="143"/>
      <c r="M23" s="143"/>
    </row>
    <row r="24" spans="1:13" ht="15" customHeight="1" x14ac:dyDescent="0.25">
      <c r="A24" s="141">
        <v>2.6</v>
      </c>
      <c r="B24" s="142" t="s">
        <v>42</v>
      </c>
      <c r="C24" s="143" t="e">
        <f t="shared" si="4"/>
        <v>#REF!</v>
      </c>
      <c r="D24" s="143">
        <f>'Member 1'!$G$78</f>
        <v>0</v>
      </c>
      <c r="E24" s="143" t="e">
        <f>#REF!</f>
        <v>#REF!</v>
      </c>
      <c r="F24" s="143" t="e">
        <f>#REF!</f>
        <v>#REF!</v>
      </c>
      <c r="G24" s="143" t="e">
        <f>#REF!</f>
        <v>#REF!</v>
      </c>
      <c r="H24" s="143" t="e">
        <f>#REF!</f>
        <v>#REF!</v>
      </c>
      <c r="I24" s="143" t="e">
        <f>#REF!</f>
        <v>#REF!</v>
      </c>
      <c r="J24" s="143"/>
      <c r="K24" s="143"/>
      <c r="L24" s="143"/>
      <c r="M24" s="143"/>
    </row>
    <row r="25" spans="1:13" ht="15" customHeight="1" x14ac:dyDescent="0.25">
      <c r="A25" s="141">
        <v>2.7</v>
      </c>
      <c r="B25" s="142" t="s">
        <v>43</v>
      </c>
      <c r="C25" s="143" t="e">
        <f t="shared" si="4"/>
        <v>#REF!</v>
      </c>
      <c r="D25" s="143">
        <f>'Member 1'!$G$87</f>
        <v>0</v>
      </c>
      <c r="E25" s="143" t="e">
        <f>#REF!</f>
        <v>#REF!</v>
      </c>
      <c r="F25" s="143" t="e">
        <f>#REF!</f>
        <v>#REF!</v>
      </c>
      <c r="G25" s="143" t="e">
        <f>#REF!</f>
        <v>#REF!</v>
      </c>
      <c r="H25" s="143" t="e">
        <f>#REF!</f>
        <v>#REF!</v>
      </c>
      <c r="I25" s="143" t="e">
        <f>#REF!</f>
        <v>#REF!</v>
      </c>
      <c r="J25" s="143"/>
      <c r="K25" s="143"/>
      <c r="L25" s="143"/>
      <c r="M25" s="143"/>
    </row>
    <row r="26" spans="1:13" ht="15" customHeight="1" x14ac:dyDescent="0.25">
      <c r="A26" s="141">
        <v>2.8</v>
      </c>
      <c r="B26" s="142" t="s">
        <v>44</v>
      </c>
      <c r="C26" s="143" t="e">
        <f t="shared" si="4"/>
        <v>#REF!</v>
      </c>
      <c r="D26" s="143">
        <f>'Member 1'!$G$96</f>
        <v>0</v>
      </c>
      <c r="E26" s="143" t="e">
        <f>#REF!</f>
        <v>#REF!</v>
      </c>
      <c r="F26" s="143" t="e">
        <f>#REF!</f>
        <v>#REF!</v>
      </c>
      <c r="G26" s="143" t="e">
        <f>#REF!</f>
        <v>#REF!</v>
      </c>
      <c r="H26" s="143" t="e">
        <f>#REF!</f>
        <v>#REF!</v>
      </c>
      <c r="I26" s="143" t="e">
        <f>#REF!</f>
        <v>#REF!</v>
      </c>
      <c r="J26" s="143"/>
      <c r="K26" s="143"/>
      <c r="L26" s="143"/>
      <c r="M26" s="143"/>
    </row>
    <row r="27" spans="1:13" ht="15" customHeight="1" x14ac:dyDescent="0.25">
      <c r="A27" s="141">
        <v>2.9</v>
      </c>
      <c r="B27" s="142" t="s">
        <v>45</v>
      </c>
      <c r="C27" s="143" t="e">
        <f t="shared" si="4"/>
        <v>#REF!</v>
      </c>
      <c r="D27" s="143">
        <f>'Member 1'!$G$105</f>
        <v>0</v>
      </c>
      <c r="E27" s="143" t="e">
        <f>#REF!</f>
        <v>#REF!</v>
      </c>
      <c r="F27" s="143" t="e">
        <f>#REF!</f>
        <v>#REF!</v>
      </c>
      <c r="G27" s="143" t="e">
        <f>#REF!</f>
        <v>#REF!</v>
      </c>
      <c r="H27" s="143" t="e">
        <f>#REF!</f>
        <v>#REF!</v>
      </c>
      <c r="I27" s="143" t="e">
        <f>#REF!</f>
        <v>#REF!</v>
      </c>
      <c r="J27" s="143"/>
      <c r="K27" s="143"/>
      <c r="L27" s="143"/>
      <c r="M27" s="143"/>
    </row>
    <row r="28" spans="1:13" ht="15" customHeight="1" x14ac:dyDescent="0.25">
      <c r="A28" s="144">
        <v>2.1</v>
      </c>
      <c r="B28" s="142" t="s">
        <v>46</v>
      </c>
      <c r="C28" s="143" t="e">
        <f t="shared" si="4"/>
        <v>#REF!</v>
      </c>
      <c r="D28" s="143">
        <f>'Member 1'!$G$118</f>
        <v>0</v>
      </c>
      <c r="E28" s="143" t="e">
        <f>#REF!</f>
        <v>#REF!</v>
      </c>
      <c r="F28" s="143" t="e">
        <f>#REF!</f>
        <v>#REF!</v>
      </c>
      <c r="G28" s="143" t="e">
        <f>#REF!</f>
        <v>#REF!</v>
      </c>
      <c r="H28" s="143" t="e">
        <f>#REF!</f>
        <v>#REF!</v>
      </c>
      <c r="I28" s="143" t="e">
        <f>#REF!</f>
        <v>#REF!</v>
      </c>
      <c r="J28" s="143"/>
      <c r="K28" s="143"/>
      <c r="L28" s="143"/>
      <c r="M28" s="143"/>
    </row>
    <row r="29" spans="1:13" ht="15" customHeight="1" x14ac:dyDescent="0.25">
      <c r="A29" s="141">
        <v>2.11</v>
      </c>
      <c r="B29" s="142" t="s">
        <v>47</v>
      </c>
      <c r="C29" s="143" t="e">
        <f t="shared" si="4"/>
        <v>#REF!</v>
      </c>
      <c r="D29" s="143">
        <f>'Member 1'!$G$127</f>
        <v>0</v>
      </c>
      <c r="E29" s="143" t="e">
        <f>#REF!</f>
        <v>#REF!</v>
      </c>
      <c r="F29" s="143" t="e">
        <f>#REF!</f>
        <v>#REF!</v>
      </c>
      <c r="G29" s="143" t="e">
        <f>#REF!</f>
        <v>#REF!</v>
      </c>
      <c r="H29" s="143" t="e">
        <f>#REF!</f>
        <v>#REF!</v>
      </c>
      <c r="I29" s="143" t="e">
        <f>#REF!</f>
        <v>#REF!</v>
      </c>
      <c r="J29" s="143"/>
      <c r="K29" s="143"/>
      <c r="L29" s="143"/>
      <c r="M29" s="143"/>
    </row>
    <row r="30" spans="1:13" ht="15" customHeight="1" x14ac:dyDescent="0.25">
      <c r="A30" s="141">
        <v>2.12</v>
      </c>
      <c r="B30" s="142" t="s">
        <v>48</v>
      </c>
      <c r="C30" s="143" t="e">
        <f t="shared" si="4"/>
        <v>#REF!</v>
      </c>
      <c r="D30" s="143" t="e">
        <f>'Member 1'!#REF!</f>
        <v>#REF!</v>
      </c>
      <c r="E30" s="143" t="e">
        <f>#REF!</f>
        <v>#REF!</v>
      </c>
      <c r="F30" s="143" t="e">
        <f>#REF!</f>
        <v>#REF!</v>
      </c>
      <c r="G30" s="143" t="e">
        <f>#REF!</f>
        <v>#REF!</v>
      </c>
      <c r="H30" s="143" t="e">
        <f>#REF!</f>
        <v>#REF!</v>
      </c>
      <c r="I30" s="143" t="e">
        <f>#REF!</f>
        <v>#REF!</v>
      </c>
      <c r="J30" s="143"/>
      <c r="K30" s="143"/>
      <c r="L30" s="143"/>
      <c r="M30" s="143"/>
    </row>
    <row r="31" spans="1:13" ht="15" customHeight="1" x14ac:dyDescent="0.25">
      <c r="A31" s="141" t="s">
        <v>49</v>
      </c>
      <c r="B31" s="142" t="s">
        <v>50</v>
      </c>
      <c r="C31" s="143" t="e">
        <f t="shared" si="4"/>
        <v>#REF!</v>
      </c>
      <c r="D31" s="143" t="e">
        <f>'Member 1'!#REF!</f>
        <v>#REF!</v>
      </c>
      <c r="E31" s="143" t="e">
        <f>#REF!</f>
        <v>#REF!</v>
      </c>
      <c r="F31" s="143" t="e">
        <f>#REF!</f>
        <v>#REF!</v>
      </c>
      <c r="G31" s="143" t="e">
        <f>#REF!</f>
        <v>#REF!</v>
      </c>
      <c r="H31" s="143" t="e">
        <f>#REF!</f>
        <v>#REF!</v>
      </c>
      <c r="I31" s="143" t="e">
        <f>#REF!</f>
        <v>#REF!</v>
      </c>
      <c r="J31" s="143"/>
      <c r="K31" s="143"/>
      <c r="L31" s="143"/>
      <c r="M31" s="143"/>
    </row>
    <row r="32" spans="1:13" ht="15" customHeight="1" x14ac:dyDescent="0.25">
      <c r="A32" s="141" t="s">
        <v>51</v>
      </c>
      <c r="B32" s="142"/>
      <c r="C32" s="143" t="e">
        <f t="shared" si="4"/>
        <v>#REF!</v>
      </c>
      <c r="D32" s="143" t="e">
        <f>'Member 1'!#REF!</f>
        <v>#REF!</v>
      </c>
      <c r="E32" s="143" t="e">
        <f>#REF!</f>
        <v>#REF!</v>
      </c>
      <c r="F32" s="143" t="e">
        <f>#REF!</f>
        <v>#REF!</v>
      </c>
      <c r="G32" s="143" t="e">
        <f>#REF!</f>
        <v>#REF!</v>
      </c>
      <c r="H32" s="143" t="e">
        <f>#REF!</f>
        <v>#REF!</v>
      </c>
      <c r="I32" s="143" t="e">
        <f>#REF!</f>
        <v>#REF!</v>
      </c>
      <c r="J32" s="143"/>
      <c r="K32" s="143"/>
      <c r="L32" s="143"/>
      <c r="M32" s="143"/>
    </row>
    <row r="33" spans="1:13" ht="15" customHeight="1" x14ac:dyDescent="0.25">
      <c r="A33" s="138">
        <v>3</v>
      </c>
      <c r="B33" s="139" t="s">
        <v>52</v>
      </c>
      <c r="C33" s="140" t="e">
        <f>SUM(C34:C35)</f>
        <v>#REF!</v>
      </c>
      <c r="D33" s="140" t="e">
        <f t="shared" ref="D33:I33" si="5">SUM(D34:D35)</f>
        <v>#REF!</v>
      </c>
      <c r="E33" s="140" t="e">
        <f t="shared" si="5"/>
        <v>#REF!</v>
      </c>
      <c r="F33" s="140" t="e">
        <f t="shared" si="5"/>
        <v>#REF!</v>
      </c>
      <c r="G33" s="140" t="e">
        <f t="shared" si="5"/>
        <v>#REF!</v>
      </c>
      <c r="H33" s="140" t="e">
        <f t="shared" si="5"/>
        <v>#REF!</v>
      </c>
      <c r="I33" s="140" t="e">
        <f t="shared" si="5"/>
        <v>#REF!</v>
      </c>
      <c r="J33" s="140"/>
      <c r="K33" s="140"/>
      <c r="L33" s="140"/>
      <c r="M33" s="140"/>
    </row>
    <row r="34" spans="1:13" ht="15" customHeight="1" x14ac:dyDescent="0.25">
      <c r="A34" s="142" t="s">
        <v>53</v>
      </c>
      <c r="B34" s="142" t="s">
        <v>54</v>
      </c>
      <c r="C34" s="143" t="e">
        <f>SUM(D34:M34)</f>
        <v>#REF!</v>
      </c>
      <c r="D34" s="143" t="e">
        <f>'Member 1'!#REF!</f>
        <v>#REF!</v>
      </c>
      <c r="E34" s="143" t="e">
        <f>#REF!</f>
        <v>#REF!</v>
      </c>
      <c r="F34" s="143" t="e">
        <f>#REF!</f>
        <v>#REF!</v>
      </c>
      <c r="G34" s="143" t="e">
        <f>#REF!</f>
        <v>#REF!</v>
      </c>
      <c r="H34" s="143" t="e">
        <f>#REF!</f>
        <v>#REF!</v>
      </c>
      <c r="I34" s="143" t="e">
        <f>#REF!</f>
        <v>#REF!</v>
      </c>
      <c r="J34" s="143"/>
      <c r="K34" s="143"/>
      <c r="L34" s="143"/>
      <c r="M34" s="143"/>
    </row>
    <row r="35" spans="1:13" ht="15" customHeight="1" x14ac:dyDescent="0.25">
      <c r="A35" s="142" t="s">
        <v>55</v>
      </c>
      <c r="B35" s="142" t="s">
        <v>56</v>
      </c>
      <c r="C35" s="143" t="e">
        <f>SUM(D35:M35)</f>
        <v>#REF!</v>
      </c>
      <c r="D35" s="143" t="e">
        <f>'Member 1'!#REF!</f>
        <v>#REF!</v>
      </c>
      <c r="E35" s="143" t="e">
        <f>#REF!</f>
        <v>#REF!</v>
      </c>
      <c r="F35" s="143" t="e">
        <f>#REF!</f>
        <v>#REF!</v>
      </c>
      <c r="G35" s="143" t="e">
        <f>#REF!</f>
        <v>#REF!</v>
      </c>
      <c r="H35" s="143" t="e">
        <f>#REF!</f>
        <v>#REF!</v>
      </c>
      <c r="I35" s="143" t="e">
        <f>#REF!</f>
        <v>#REF!</v>
      </c>
      <c r="J35" s="143"/>
      <c r="K35" s="143"/>
      <c r="L35" s="143"/>
      <c r="M35" s="143"/>
    </row>
    <row r="36" spans="1:13" ht="15" customHeight="1" x14ac:dyDescent="0.25">
      <c r="A36" s="138">
        <v>4</v>
      </c>
      <c r="B36" s="139" t="s">
        <v>10</v>
      </c>
      <c r="C36" s="140" t="e">
        <f>SUM(D36:M36)</f>
        <v>#REF!</v>
      </c>
      <c r="D36" s="140">
        <f>'Member 1'!$G$152</f>
        <v>0</v>
      </c>
      <c r="E36" s="140" t="e">
        <f>#REF!</f>
        <v>#REF!</v>
      </c>
      <c r="F36" s="140" t="e">
        <f>#REF!</f>
        <v>#REF!</v>
      </c>
      <c r="G36" s="140" t="e">
        <f>#REF!</f>
        <v>#REF!</v>
      </c>
      <c r="H36" s="140" t="e">
        <f>#REF!</f>
        <v>#REF!</v>
      </c>
      <c r="I36" s="140" t="e">
        <f>#REF!</f>
        <v>#REF!</v>
      </c>
      <c r="J36" s="140"/>
      <c r="K36" s="140"/>
      <c r="L36" s="140"/>
      <c r="M36" s="140"/>
    </row>
    <row r="37" spans="1:13" ht="15" customHeight="1" x14ac:dyDescent="0.25">
      <c r="A37" s="138">
        <v>5</v>
      </c>
      <c r="B37" s="139" t="s">
        <v>11</v>
      </c>
      <c r="C37" s="140" t="e">
        <f>SUM(D37:M37)</f>
        <v>#REF!</v>
      </c>
      <c r="D37" s="140">
        <f>'Member 1'!$G$161</f>
        <v>0</v>
      </c>
      <c r="E37" s="140" t="e">
        <f>#REF!</f>
        <v>#REF!</v>
      </c>
      <c r="F37" s="140" t="e">
        <f>#REF!</f>
        <v>#REF!</v>
      </c>
      <c r="G37" s="140" t="e">
        <f>#REF!</f>
        <v>#REF!</v>
      </c>
      <c r="H37" s="140" t="e">
        <f>#REF!</f>
        <v>#REF!</v>
      </c>
      <c r="I37" s="140" t="e">
        <f>#REF!</f>
        <v>#REF!</v>
      </c>
      <c r="J37" s="140"/>
      <c r="K37" s="140"/>
      <c r="L37" s="140"/>
      <c r="M37" s="140"/>
    </row>
    <row r="38" spans="1:13" ht="15" customHeight="1" x14ac:dyDescent="0.25">
      <c r="A38" s="138">
        <v>6</v>
      </c>
      <c r="B38" s="139" t="s">
        <v>57</v>
      </c>
      <c r="C38" s="140" t="e">
        <f>SUM(D38:M38)</f>
        <v>#REF!</v>
      </c>
      <c r="D38" s="140">
        <f>'Member 1'!$G$168</f>
        <v>0</v>
      </c>
      <c r="E38" s="140" t="e">
        <f>#REF!</f>
        <v>#REF!</v>
      </c>
      <c r="F38" s="140" t="e">
        <f>#REF!</f>
        <v>#REF!</v>
      </c>
      <c r="G38" s="140" t="e">
        <f>#REF!</f>
        <v>#REF!</v>
      </c>
      <c r="H38" s="140" t="e">
        <f>#REF!</f>
        <v>#REF!</v>
      </c>
      <c r="I38" s="140" t="e">
        <f>#REF!</f>
        <v>#REF!</v>
      </c>
      <c r="J38" s="140"/>
      <c r="K38" s="140"/>
      <c r="L38" s="140"/>
      <c r="M38" s="140"/>
    </row>
    <row r="39" spans="1:13" ht="26.9" customHeight="1" x14ac:dyDescent="0.25">
      <c r="A39" s="136" t="s">
        <v>14</v>
      </c>
      <c r="B39" s="136"/>
      <c r="C39" s="137" t="e">
        <f t="shared" ref="C39:D39" si="6">SUM(C40:C41)</f>
        <v>#REF!</v>
      </c>
      <c r="D39" s="137">
        <f t="shared" si="6"/>
        <v>0</v>
      </c>
      <c r="E39" s="137" t="e">
        <f>SUM(E40:E41)</f>
        <v>#REF!</v>
      </c>
      <c r="F39" s="137" t="e">
        <f>SUM(F40:F41)</f>
        <v>#REF!</v>
      </c>
      <c r="G39" s="137" t="e">
        <f>SUM(G40:G41)</f>
        <v>#REF!</v>
      </c>
      <c r="H39" s="137" t="e">
        <f>SUM(H40:H41)</f>
        <v>#REF!</v>
      </c>
      <c r="I39" s="137" t="e">
        <f>SUM(I40:I41)</f>
        <v>#REF!</v>
      </c>
      <c r="J39" s="137"/>
      <c r="K39" s="137"/>
      <c r="L39" s="137"/>
      <c r="M39" s="137"/>
    </row>
    <row r="40" spans="1:13" ht="15" customHeight="1" x14ac:dyDescent="0.25">
      <c r="A40" s="145" t="s">
        <v>58</v>
      </c>
      <c r="B40" s="142"/>
      <c r="C40" s="143" t="e">
        <f>SUM(D40:M40)</f>
        <v>#REF!</v>
      </c>
      <c r="D40" s="21">
        <f>'Member 1'!$G$173</f>
        <v>0</v>
      </c>
      <c r="E40" s="21" t="e">
        <f>#REF!</f>
        <v>#REF!</v>
      </c>
      <c r="F40" s="21" t="e">
        <f>#REF!</f>
        <v>#REF!</v>
      </c>
      <c r="G40" s="21" t="e">
        <f>#REF!</f>
        <v>#REF!</v>
      </c>
      <c r="H40" s="21" t="e">
        <f>#REF!</f>
        <v>#REF!</v>
      </c>
      <c r="I40" s="21" t="e">
        <f>#REF!</f>
        <v>#REF!</v>
      </c>
      <c r="J40" s="21"/>
      <c r="K40" s="21"/>
      <c r="L40" s="21"/>
      <c r="M40" s="21"/>
    </row>
    <row r="41" spans="1:13" ht="15" customHeight="1" x14ac:dyDescent="0.25">
      <c r="A41" s="145" t="s">
        <v>59</v>
      </c>
      <c r="B41" s="142"/>
      <c r="C41" s="143" t="e">
        <f>SUM(D41:M41)</f>
        <v>#REF!</v>
      </c>
      <c r="D41" s="21">
        <f>'Member 1'!$G$196</f>
        <v>0</v>
      </c>
      <c r="E41" s="21" t="e">
        <f>#REF!</f>
        <v>#REF!</v>
      </c>
      <c r="F41" s="21" t="e">
        <f>#REF!</f>
        <v>#REF!</v>
      </c>
      <c r="G41" s="21" t="e">
        <f>#REF!</f>
        <v>#REF!</v>
      </c>
      <c r="H41" s="21" t="e">
        <f>#REF!</f>
        <v>#REF!</v>
      </c>
      <c r="I41" s="21" t="e">
        <f>#REF!</f>
        <v>#REF!</v>
      </c>
      <c r="J41" s="21"/>
      <c r="K41" s="21"/>
      <c r="L41" s="21"/>
      <c r="M41" s="21"/>
    </row>
    <row r="42" spans="1:13" ht="24" customHeight="1" x14ac:dyDescent="0.25">
      <c r="A42" s="146" t="s">
        <v>60</v>
      </c>
      <c r="B42" s="147"/>
      <c r="C42" s="148" t="e">
        <f t="shared" ref="C42:I42" si="7">C13+C39</f>
        <v>#REF!</v>
      </c>
      <c r="D42" s="149" t="e">
        <f t="shared" si="7"/>
        <v>#REF!</v>
      </c>
      <c r="E42" s="149" t="e">
        <f t="shared" si="7"/>
        <v>#REF!</v>
      </c>
      <c r="F42" s="149" t="e">
        <f t="shared" si="7"/>
        <v>#REF!</v>
      </c>
      <c r="G42" s="149" t="e">
        <f t="shared" si="7"/>
        <v>#REF!</v>
      </c>
      <c r="H42" s="149" t="e">
        <f t="shared" si="7"/>
        <v>#REF!</v>
      </c>
      <c r="I42" s="149" t="e">
        <f t="shared" si="7"/>
        <v>#REF!</v>
      </c>
      <c r="J42" s="149"/>
      <c r="K42" s="149"/>
      <c r="L42" s="149"/>
      <c r="M42" s="149"/>
    </row>
    <row r="43" spans="1:13" ht="27" customHeight="1" x14ac:dyDescent="0.25">
      <c r="A43" s="802" t="s">
        <v>61</v>
      </c>
      <c r="B43" s="802"/>
      <c r="C43" s="143" t="e">
        <f>SUM(D43:I43)</f>
        <v>#REF!</v>
      </c>
      <c r="D43" s="143" t="e">
        <f t="shared" ref="D43" si="8">D42*$D$7</f>
        <v>#REF!</v>
      </c>
      <c r="E43" s="143" t="e">
        <f>E42*$D$7</f>
        <v>#REF!</v>
      </c>
      <c r="F43" s="143" t="e">
        <f>F42*$D$7</f>
        <v>#REF!</v>
      </c>
      <c r="G43" s="143" t="e">
        <f>G42*$D$7</f>
        <v>#REF!</v>
      </c>
      <c r="H43" s="143" t="e">
        <f>H42*$D$7</f>
        <v>#REF!</v>
      </c>
      <c r="I43" s="143" t="e">
        <f>I42*$D$7</f>
        <v>#REF!</v>
      </c>
      <c r="J43" s="143"/>
      <c r="K43" s="143"/>
      <c r="L43" s="143"/>
      <c r="M43" s="143"/>
    </row>
    <row r="44" spans="1:13" ht="24.75" customHeight="1" x14ac:dyDescent="0.25">
      <c r="A44" s="802" t="s">
        <v>62</v>
      </c>
      <c r="B44" s="802"/>
      <c r="C44" s="143" t="e">
        <f>SUM(D44:I44)</f>
        <v>#REF!</v>
      </c>
      <c r="D44" s="143" t="e">
        <f t="shared" ref="D44" si="9">D42*$E$7</f>
        <v>#REF!</v>
      </c>
      <c r="E44" s="143" t="e">
        <f>E42*$E$7</f>
        <v>#REF!</v>
      </c>
      <c r="F44" s="143" t="e">
        <f>F42*$E$7</f>
        <v>#REF!</v>
      </c>
      <c r="G44" s="143" t="e">
        <f>G42*$E$7</f>
        <v>#REF!</v>
      </c>
      <c r="H44" s="143" t="e">
        <f>H42*$E$7</f>
        <v>#REF!</v>
      </c>
      <c r="I44" s="143" t="e">
        <f>I42*$E$7</f>
        <v>#REF!</v>
      </c>
      <c r="J44" s="143"/>
      <c r="K44" s="143"/>
      <c r="L44" s="143"/>
      <c r="M44" s="143"/>
    </row>
    <row r="45" spans="1:13" ht="32.15" customHeight="1" x14ac:dyDescent="0.25">
      <c r="A45" s="150" t="s">
        <v>63</v>
      </c>
      <c r="B45" s="150"/>
      <c r="C45" s="190" t="e">
        <f>SUM(C42:C44)</f>
        <v>#REF!</v>
      </c>
      <c r="D45" s="151" t="e">
        <f t="shared" ref="D45" si="10">SUM(D42:D44)</f>
        <v>#REF!</v>
      </c>
      <c r="E45" s="151" t="e">
        <f>SUM(E42:E44)</f>
        <v>#REF!</v>
      </c>
      <c r="F45" s="151" t="e">
        <f>SUM(F42:F44)</f>
        <v>#REF!</v>
      </c>
      <c r="G45" s="151" t="e">
        <f>SUM(G42:G44)</f>
        <v>#REF!</v>
      </c>
      <c r="H45" s="151" t="e">
        <f>SUM(H42:H44)</f>
        <v>#REF!</v>
      </c>
      <c r="I45" s="151" t="e">
        <f>SUM(I42:I44)</f>
        <v>#REF!</v>
      </c>
      <c r="J45" s="151"/>
      <c r="K45" s="151"/>
      <c r="L45" s="151"/>
      <c r="M45" s="151"/>
    </row>
    <row r="46" spans="1:13" ht="32.15" customHeight="1" x14ac:dyDescent="0.25">
      <c r="A46" s="801" t="s">
        <v>64</v>
      </c>
      <c r="B46" s="801"/>
      <c r="C46" s="191">
        <f>SUM(D46:M46)</f>
        <v>21604346</v>
      </c>
      <c r="D46" s="320">
        <f>RBI!I49</f>
        <v>7925661</v>
      </c>
      <c r="E46" s="320">
        <f>RBI!K49</f>
        <v>8922221</v>
      </c>
      <c r="F46" s="320">
        <f>RBI!M49</f>
        <v>0</v>
      </c>
      <c r="G46" s="320">
        <f>RBI!O49</f>
        <v>696604</v>
      </c>
      <c r="H46" s="320">
        <f>RBI!Q49</f>
        <v>3677377</v>
      </c>
      <c r="I46" s="320">
        <f>RBI!S49</f>
        <v>382483</v>
      </c>
      <c r="J46" s="152"/>
      <c r="K46" s="152"/>
      <c r="L46" s="152"/>
      <c r="M46" s="152"/>
    </row>
    <row r="47" spans="1:13" ht="66.650000000000006" customHeight="1" x14ac:dyDescent="0.25">
      <c r="A47" s="800" t="s">
        <v>65</v>
      </c>
      <c r="B47" s="800"/>
      <c r="C47" s="192" t="e">
        <f>C45-C46</f>
        <v>#REF!</v>
      </c>
      <c r="D47" s="153" t="e">
        <f t="shared" ref="D47:H47" si="11">D45-D46</f>
        <v>#REF!</v>
      </c>
      <c r="E47" s="153" t="e">
        <f t="shared" si="11"/>
        <v>#REF!</v>
      </c>
      <c r="F47" s="153" t="e">
        <f t="shared" si="11"/>
        <v>#REF!</v>
      </c>
      <c r="G47" s="153" t="e">
        <f t="shared" si="11"/>
        <v>#REF!</v>
      </c>
      <c r="H47" s="153" t="e">
        <f t="shared" si="11"/>
        <v>#REF!</v>
      </c>
      <c r="I47" s="153" t="e">
        <f>I45-I46</f>
        <v>#REF!</v>
      </c>
      <c r="J47" s="153"/>
      <c r="K47" s="153"/>
      <c r="L47" s="153"/>
      <c r="M47" s="153"/>
    </row>
    <row r="48" spans="1:13" ht="12" customHeight="1" x14ac:dyDescent="0.25">
      <c r="D48" s="164">
        <v>1</v>
      </c>
      <c r="E48" s="164">
        <v>2</v>
      </c>
      <c r="F48" s="164">
        <v>3</v>
      </c>
      <c r="G48" s="164">
        <v>4</v>
      </c>
      <c r="H48" s="164">
        <v>5</v>
      </c>
      <c r="I48" s="164">
        <v>6</v>
      </c>
      <c r="J48" s="164">
        <v>7</v>
      </c>
      <c r="K48" s="164">
        <v>8</v>
      </c>
      <c r="L48" s="164">
        <v>9</v>
      </c>
      <c r="M48" s="164">
        <v>10</v>
      </c>
    </row>
  </sheetData>
  <mergeCells count="20">
    <mergeCell ref="C3:F3"/>
    <mergeCell ref="C4:F4"/>
    <mergeCell ref="A3:B3"/>
    <mergeCell ref="A4:B4"/>
    <mergeCell ref="A5:B5"/>
    <mergeCell ref="A47:B47"/>
    <mergeCell ref="A46:B46"/>
    <mergeCell ref="A44:B44"/>
    <mergeCell ref="A11:B12"/>
    <mergeCell ref="A43:B43"/>
    <mergeCell ref="C11:C12"/>
    <mergeCell ref="A10:C10"/>
    <mergeCell ref="G4:H4"/>
    <mergeCell ref="C5:F5"/>
    <mergeCell ref="G5:H5"/>
    <mergeCell ref="C6:F6"/>
    <mergeCell ref="G6:H6"/>
    <mergeCell ref="A6:B6"/>
    <mergeCell ref="A8:B8"/>
    <mergeCell ref="A7:B7"/>
  </mergeCells>
  <phoneticPr fontId="34" type="noConversion"/>
  <hyperlinks>
    <hyperlink ref="A9" r:id="rId1" xr:uid="{2F2F6D04-90DB-4AD4-B54A-79D429929144}"/>
  </hyperlinks>
  <printOptions horizontalCentered="1" verticalCentered="1"/>
  <pageMargins left="0.51181102362204722" right="0.51181102362204722" top="0.74803149606299213" bottom="0.55118110236220474" header="0" footer="0"/>
  <pageSetup paperSize="9" scale="46" orientation="portrait" r:id="rId2"/>
  <ignoredErrors>
    <ignoredError sqref="A18" numberStoredAsText="1"/>
    <ignoredError sqref="C33"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254E-2A04-4222-A77B-D65D715C16B4}">
  <sheetPr>
    <pageSetUpPr fitToPage="1"/>
  </sheetPr>
  <dimension ref="A2:T47"/>
  <sheetViews>
    <sheetView showGridLines="0" showZeros="0" topLeftCell="A8" zoomScale="70" zoomScaleNormal="70" workbookViewId="0">
      <pane xSplit="2" ySplit="2" topLeftCell="C10" activePane="bottomRight" state="frozen"/>
      <selection pane="topRight" activeCell="C8" sqref="C8"/>
      <selection pane="bottomLeft" activeCell="A10" sqref="A10"/>
      <selection pane="bottomRight" activeCell="A40" sqref="A40:B40"/>
    </sheetView>
  </sheetViews>
  <sheetFormatPr defaultColWidth="14.453125" defaultRowHeight="15" customHeight="1" x14ac:dyDescent="0.25"/>
  <cols>
    <col min="1" max="1" width="5.453125" style="68" customWidth="1"/>
    <col min="2" max="2" width="59.54296875" style="68" customWidth="1"/>
    <col min="3" max="3" width="24.453125" style="68" customWidth="1"/>
    <col min="4" max="5" width="22.453125" style="68" customWidth="1"/>
    <col min="6" max="6" width="18.26953125" style="68" customWidth="1"/>
    <col min="7" max="7" width="22.453125" style="68" customWidth="1"/>
    <col min="8" max="8" width="16.54296875" style="68" customWidth="1"/>
    <col min="9" max="10" width="15.54296875" style="68" customWidth="1"/>
    <col min="11" max="13" width="15.54296875" style="68" hidden="1" customWidth="1"/>
    <col min="14" max="30" width="8.54296875" style="68" customWidth="1"/>
    <col min="31" max="16384" width="14.453125" style="68"/>
  </cols>
  <sheetData>
    <row r="2" spans="1:13" ht="17.149999999999999" customHeight="1" x14ac:dyDescent="0.25">
      <c r="A2" s="797" t="s">
        <v>16</v>
      </c>
      <c r="B2" s="797"/>
      <c r="C2" s="791" t="s">
        <v>17</v>
      </c>
      <c r="D2" s="792"/>
      <c r="E2" s="792"/>
      <c r="F2" s="793"/>
      <c r="G2" s="5"/>
      <c r="H2" s="5"/>
      <c r="I2" s="5"/>
      <c r="J2" s="5"/>
      <c r="K2" s="5"/>
      <c r="L2" s="5"/>
      <c r="M2" s="5"/>
    </row>
    <row r="3" spans="1:13" ht="17.149999999999999" customHeight="1" x14ac:dyDescent="0.25">
      <c r="A3" s="797" t="s">
        <v>18</v>
      </c>
      <c r="B3" s="797"/>
      <c r="C3" s="805" t="s">
        <v>19</v>
      </c>
      <c r="D3" s="806"/>
      <c r="E3" s="806"/>
      <c r="F3" s="807"/>
      <c r="G3" s="790"/>
      <c r="H3" s="790"/>
      <c r="I3" s="5"/>
      <c r="J3" s="5"/>
      <c r="K3" s="5"/>
      <c r="L3" s="5"/>
      <c r="M3" s="5"/>
    </row>
    <row r="4" spans="1:13" ht="17.149999999999999" customHeight="1" x14ac:dyDescent="0.25">
      <c r="A4" s="797" t="s">
        <v>20</v>
      </c>
      <c r="B4" s="797"/>
      <c r="C4" s="791" t="s">
        <v>21</v>
      </c>
      <c r="D4" s="792"/>
      <c r="E4" s="792"/>
      <c r="F4" s="793"/>
      <c r="G4" s="790"/>
      <c r="H4" s="790"/>
      <c r="I4" s="5"/>
      <c r="J4" s="5"/>
      <c r="K4" s="5"/>
      <c r="L4" s="5"/>
      <c r="M4" s="5"/>
    </row>
    <row r="5" spans="1:13" ht="25.4" customHeight="1" x14ac:dyDescent="0.25">
      <c r="A5" s="797" t="s">
        <v>22</v>
      </c>
      <c r="B5" s="797"/>
      <c r="C5" s="794" t="s">
        <v>66</v>
      </c>
      <c r="D5" s="795"/>
      <c r="E5" s="795"/>
      <c r="F5" s="796"/>
      <c r="G5" s="790"/>
      <c r="H5" s="790"/>
      <c r="I5" s="5"/>
      <c r="J5" s="5"/>
      <c r="K5" s="5"/>
      <c r="L5" s="5"/>
      <c r="M5" s="5"/>
    </row>
    <row r="6" spans="1:13" ht="25.4" customHeight="1" x14ac:dyDescent="0.25">
      <c r="A6" s="365" t="s">
        <v>67</v>
      </c>
      <c r="B6" s="366"/>
      <c r="C6" s="367" t="s">
        <v>68</v>
      </c>
      <c r="D6" s="367"/>
      <c r="E6" s="367"/>
      <c r="F6" s="368"/>
      <c r="G6" s="364"/>
      <c r="H6" s="364"/>
      <c r="I6" s="5"/>
      <c r="J6" s="5"/>
      <c r="K6" s="5"/>
      <c r="L6" s="5"/>
      <c r="M6" s="5"/>
    </row>
    <row r="7" spans="1:13" ht="43.4" hidden="1" customHeight="1" x14ac:dyDescent="0.25">
      <c r="A7" s="787" t="s">
        <v>69</v>
      </c>
      <c r="B7" s="788"/>
      <c r="C7" s="789"/>
      <c r="D7" s="7">
        <v>1.003557</v>
      </c>
      <c r="E7" s="7">
        <v>1</v>
      </c>
      <c r="F7" s="7">
        <v>1</v>
      </c>
      <c r="G7" s="7">
        <v>0.20536699999999999</v>
      </c>
      <c r="H7" s="7">
        <v>1</v>
      </c>
      <c r="I7" s="7">
        <v>1</v>
      </c>
      <c r="J7" s="7"/>
      <c r="K7" s="7"/>
      <c r="L7" s="7"/>
      <c r="M7" s="7"/>
    </row>
    <row r="8" spans="1:13" ht="77.150000000000006" customHeight="1" x14ac:dyDescent="0.25">
      <c r="A8" s="803"/>
      <c r="B8" s="804"/>
      <c r="C8" s="811" t="s">
        <v>70</v>
      </c>
      <c r="D8" s="13" t="e">
        <f>'Member 1'!#REF!</f>
        <v>#REF!</v>
      </c>
      <c r="E8" s="13" t="e">
        <f>#REF!</f>
        <v>#REF!</v>
      </c>
      <c r="F8" s="13" t="e">
        <f>#REF!</f>
        <v>#REF!</v>
      </c>
      <c r="G8" s="13" t="e">
        <f>#REF!</f>
        <v>#REF!</v>
      </c>
      <c r="H8" s="13" t="e">
        <f>#REF!</f>
        <v>#REF!</v>
      </c>
      <c r="I8" s="13" t="e">
        <f>#REF!</f>
        <v>#REF!</v>
      </c>
      <c r="J8" s="13" t="e">
        <f>#REF!</f>
        <v>#REF!</v>
      </c>
      <c r="K8" s="13" t="str">
        <f>'Member 8'!C2</f>
        <v>Your organization name</v>
      </c>
      <c r="L8" s="13" t="str">
        <f>'Member 9'!C2</f>
        <v>Your organization name</v>
      </c>
      <c r="M8" s="13" t="str">
        <f>'Member 10'!C2</f>
        <v>Your organization name</v>
      </c>
    </row>
    <row r="9" spans="1:13" s="133" customFormat="1" ht="67.400000000000006" customHeight="1" x14ac:dyDescent="0.25">
      <c r="A9" s="804"/>
      <c r="B9" s="804"/>
      <c r="C9" s="786"/>
      <c r="D9" s="13" t="e">
        <f>'Member 1'!#REF!</f>
        <v>#REF!</v>
      </c>
      <c r="E9" s="13" t="e">
        <f>#REF!</f>
        <v>#REF!</v>
      </c>
      <c r="F9" s="13" t="e">
        <f>#REF!</f>
        <v>#REF!</v>
      </c>
      <c r="G9" s="13" t="e">
        <f>#REF!</f>
        <v>#REF!</v>
      </c>
      <c r="H9" s="13" t="e">
        <f>#REF!</f>
        <v>#REF!</v>
      </c>
      <c r="I9" s="13" t="e">
        <f>#REF!</f>
        <v>#REF!</v>
      </c>
      <c r="J9" s="13"/>
      <c r="K9" s="13"/>
      <c r="L9" s="13"/>
      <c r="M9" s="13"/>
    </row>
    <row r="10" spans="1:13" ht="20.149999999999999" customHeight="1" x14ac:dyDescent="0.25">
      <c r="A10" s="136" t="s">
        <v>31</v>
      </c>
      <c r="B10" s="136"/>
      <c r="C10" s="137" t="e">
        <f>C11+C15+C30+C33+C34+C35</f>
        <v>#REF!</v>
      </c>
      <c r="D10" s="137" t="e">
        <f t="shared" ref="D10:M10" si="0">D11+D15+D30+D33+D34+D35</f>
        <v>#REF!</v>
      </c>
      <c r="E10" s="137" t="e">
        <f t="shared" si="0"/>
        <v>#REF!</v>
      </c>
      <c r="F10" s="137" t="e">
        <f t="shared" si="0"/>
        <v>#REF!</v>
      </c>
      <c r="G10" s="137" t="e">
        <f t="shared" si="0"/>
        <v>#REF!</v>
      </c>
      <c r="H10" s="137" t="e">
        <f t="shared" si="0"/>
        <v>#REF!</v>
      </c>
      <c r="I10" s="137" t="e">
        <f t="shared" si="0"/>
        <v>#REF!</v>
      </c>
      <c r="J10" s="137">
        <f t="shared" si="0"/>
        <v>0</v>
      </c>
      <c r="K10" s="137">
        <f t="shared" si="0"/>
        <v>0</v>
      </c>
      <c r="L10" s="137">
        <f t="shared" si="0"/>
        <v>0</v>
      </c>
      <c r="M10" s="137">
        <f t="shared" si="0"/>
        <v>0</v>
      </c>
    </row>
    <row r="11" spans="1:13" ht="15" customHeight="1" x14ac:dyDescent="0.25">
      <c r="A11" s="138">
        <v>1</v>
      </c>
      <c r="B11" s="139" t="s">
        <v>32</v>
      </c>
      <c r="C11" s="140" t="e">
        <f t="shared" ref="C11:M11" si="1">SUM(C12:C14)</f>
        <v>#REF!</v>
      </c>
      <c r="D11" s="140" t="e">
        <f t="shared" si="1"/>
        <v>#REF!</v>
      </c>
      <c r="E11" s="140" t="e">
        <f t="shared" si="1"/>
        <v>#REF!</v>
      </c>
      <c r="F11" s="140" t="e">
        <f t="shared" si="1"/>
        <v>#REF!</v>
      </c>
      <c r="G11" s="140" t="e">
        <f t="shared" si="1"/>
        <v>#REF!</v>
      </c>
      <c r="H11" s="140" t="e">
        <f t="shared" si="1"/>
        <v>#REF!</v>
      </c>
      <c r="I11" s="140" t="e">
        <f t="shared" si="1"/>
        <v>#REF!</v>
      </c>
      <c r="J11" s="140">
        <f t="shared" si="1"/>
        <v>0</v>
      </c>
      <c r="K11" s="140">
        <f t="shared" si="1"/>
        <v>0</v>
      </c>
      <c r="L11" s="140">
        <f t="shared" si="1"/>
        <v>0</v>
      </c>
      <c r="M11" s="140">
        <f t="shared" si="1"/>
        <v>0</v>
      </c>
    </row>
    <row r="12" spans="1:13" ht="15" customHeight="1" x14ac:dyDescent="0.25">
      <c r="A12" s="141">
        <v>1.1000000000000001</v>
      </c>
      <c r="B12" s="142" t="s">
        <v>33</v>
      </c>
      <c r="C12" s="143" t="e">
        <f>SUM(D12:M12)</f>
        <v>#REF!</v>
      </c>
      <c r="D12" s="143">
        <f>'Member 1'!Q10</f>
        <v>0</v>
      </c>
      <c r="E12" s="143" t="e">
        <f>#REF!</f>
        <v>#REF!</v>
      </c>
      <c r="F12" s="143" t="e">
        <f>#REF!</f>
        <v>#REF!</v>
      </c>
      <c r="G12" s="143" t="e">
        <f>#REF!</f>
        <v>#REF!</v>
      </c>
      <c r="H12" s="143" t="e">
        <f>#REF!</f>
        <v>#REF!</v>
      </c>
      <c r="I12" s="143" t="e">
        <f>#REF!</f>
        <v>#REF!</v>
      </c>
      <c r="J12" s="143"/>
      <c r="K12" s="143"/>
      <c r="L12" s="143"/>
      <c r="M12" s="143"/>
    </row>
    <row r="13" spans="1:13" ht="15" customHeight="1" x14ac:dyDescent="0.25">
      <c r="A13" s="141">
        <v>1.2</v>
      </c>
      <c r="B13" s="142" t="s">
        <v>34</v>
      </c>
      <c r="C13" s="143" t="e">
        <f>SUM(D13:M13)</f>
        <v>#REF!</v>
      </c>
      <c r="D13" s="143" t="e">
        <f>'Member 1'!#REF!</f>
        <v>#REF!</v>
      </c>
      <c r="E13" s="143" t="e">
        <f>#REF!</f>
        <v>#REF!</v>
      </c>
      <c r="F13" s="143" t="e">
        <f>#REF!</f>
        <v>#REF!</v>
      </c>
      <c r="G13" s="143" t="e">
        <f>#REF!</f>
        <v>#REF!</v>
      </c>
      <c r="H13" s="143" t="e">
        <f>#REF!</f>
        <v>#REF!</v>
      </c>
      <c r="I13" s="143" t="e">
        <f>#REF!</f>
        <v>#REF!</v>
      </c>
      <c r="J13" s="143"/>
      <c r="K13" s="143"/>
      <c r="L13" s="143"/>
      <c r="M13" s="143"/>
    </row>
    <row r="14" spans="1:13" ht="15" customHeight="1" x14ac:dyDescent="0.25">
      <c r="A14" s="141">
        <v>1.3</v>
      </c>
      <c r="B14" s="142" t="s">
        <v>35</v>
      </c>
      <c r="C14" s="143" t="e">
        <f>SUM(D14:M14)</f>
        <v>#REF!</v>
      </c>
      <c r="D14" s="143" t="e">
        <f>'Member 1'!#REF!</f>
        <v>#REF!</v>
      </c>
      <c r="E14" s="143" t="e">
        <f>#REF!</f>
        <v>#REF!</v>
      </c>
      <c r="F14" s="143" t="e">
        <f>#REF!</f>
        <v>#REF!</v>
      </c>
      <c r="G14" s="143" t="e">
        <f>#REF!</f>
        <v>#REF!</v>
      </c>
      <c r="H14" s="143" t="e">
        <f>#REF!</f>
        <v>#REF!</v>
      </c>
      <c r="I14" s="143" t="e">
        <f>#REF!</f>
        <v>#REF!</v>
      </c>
      <c r="J14" s="143"/>
      <c r="K14" s="143"/>
      <c r="L14" s="143"/>
      <c r="M14" s="143"/>
    </row>
    <row r="15" spans="1:13" ht="15" customHeight="1" x14ac:dyDescent="0.25">
      <c r="A15" s="138" t="s">
        <v>36</v>
      </c>
      <c r="B15" s="139" t="s">
        <v>9</v>
      </c>
      <c r="C15" s="140" t="e">
        <f>SUM(C16:C29)</f>
        <v>#REF!</v>
      </c>
      <c r="D15" s="140" t="e">
        <f>SUM(D16:D29)</f>
        <v>#REF!</v>
      </c>
      <c r="E15" s="140" t="e">
        <f t="shared" ref="E15:M15" si="2">SUM(E16:E29)</f>
        <v>#REF!</v>
      </c>
      <c r="F15" s="140" t="e">
        <f t="shared" si="2"/>
        <v>#REF!</v>
      </c>
      <c r="G15" s="140" t="e">
        <f t="shared" si="2"/>
        <v>#REF!</v>
      </c>
      <c r="H15" s="140" t="e">
        <f t="shared" si="2"/>
        <v>#REF!</v>
      </c>
      <c r="I15" s="140" t="e">
        <f t="shared" si="2"/>
        <v>#REF!</v>
      </c>
      <c r="J15" s="140">
        <f t="shared" si="2"/>
        <v>0</v>
      </c>
      <c r="K15" s="140">
        <f t="shared" si="2"/>
        <v>0</v>
      </c>
      <c r="L15" s="140">
        <f t="shared" si="2"/>
        <v>0</v>
      </c>
      <c r="M15" s="140">
        <f t="shared" si="2"/>
        <v>0</v>
      </c>
    </row>
    <row r="16" spans="1:13" ht="15" customHeight="1" x14ac:dyDescent="0.25">
      <c r="A16" s="141">
        <v>2.1</v>
      </c>
      <c r="B16" s="142" t="s">
        <v>37</v>
      </c>
      <c r="C16" s="143" t="e">
        <f t="shared" ref="C16:C29" si="3">SUM(D16:M16)</f>
        <v>#REF!</v>
      </c>
      <c r="D16" s="143">
        <f>'Member 1'!Q33</f>
        <v>0</v>
      </c>
      <c r="E16" s="143" t="e">
        <f>#REF!</f>
        <v>#REF!</v>
      </c>
      <c r="F16" s="143" t="e">
        <f>#REF!</f>
        <v>#REF!</v>
      </c>
      <c r="G16" s="143" t="e">
        <f>#REF!</f>
        <v>#REF!</v>
      </c>
      <c r="H16" s="143" t="e">
        <f>#REF!</f>
        <v>#REF!</v>
      </c>
      <c r="I16" s="143" t="e">
        <f>#REF!</f>
        <v>#REF!</v>
      </c>
      <c r="J16" s="143"/>
      <c r="K16" s="143"/>
      <c r="L16" s="143"/>
      <c r="M16" s="143"/>
    </row>
    <row r="17" spans="1:13" ht="15" customHeight="1" x14ac:dyDescent="0.25">
      <c r="A17" s="141">
        <v>2.2000000000000002</v>
      </c>
      <c r="B17" s="142" t="s">
        <v>38</v>
      </c>
      <c r="C17" s="143" t="e">
        <f t="shared" si="3"/>
        <v>#REF!</v>
      </c>
      <c r="D17" s="143">
        <f>'Member 1'!Q42</f>
        <v>0</v>
      </c>
      <c r="E17" s="143" t="e">
        <f>#REF!</f>
        <v>#REF!</v>
      </c>
      <c r="F17" s="143" t="e">
        <f>#REF!</f>
        <v>#REF!</v>
      </c>
      <c r="G17" s="143" t="e">
        <f>#REF!</f>
        <v>#REF!</v>
      </c>
      <c r="H17" s="143" t="e">
        <f>#REF!</f>
        <v>#REF!</v>
      </c>
      <c r="I17" s="143" t="e">
        <f>#REF!</f>
        <v>#REF!</v>
      </c>
      <c r="J17" s="143"/>
      <c r="K17" s="143"/>
      <c r="L17" s="143"/>
      <c r="M17" s="143"/>
    </row>
    <row r="18" spans="1:13" ht="15" customHeight="1" x14ac:dyDescent="0.25">
      <c r="A18" s="141">
        <v>2.2999999999999998</v>
      </c>
      <c r="B18" s="142" t="s">
        <v>39</v>
      </c>
      <c r="C18" s="143" t="e">
        <f t="shared" si="3"/>
        <v>#REF!</v>
      </c>
      <c r="D18" s="143">
        <f>'Member 1'!Q51</f>
        <v>0</v>
      </c>
      <c r="E18" s="143" t="e">
        <f>#REF!</f>
        <v>#REF!</v>
      </c>
      <c r="F18" s="143" t="e">
        <f>#REF!</f>
        <v>#REF!</v>
      </c>
      <c r="G18" s="143" t="e">
        <f>#REF!</f>
        <v>#REF!</v>
      </c>
      <c r="H18" s="143" t="e">
        <f>#REF!</f>
        <v>#REF!</v>
      </c>
      <c r="I18" s="143" t="e">
        <f>#REF!</f>
        <v>#REF!</v>
      </c>
      <c r="J18" s="143"/>
      <c r="K18" s="143"/>
      <c r="L18" s="143"/>
      <c r="M18" s="143"/>
    </row>
    <row r="19" spans="1:13" ht="15" customHeight="1" x14ac:dyDescent="0.25">
      <c r="A19" s="141">
        <v>2.4</v>
      </c>
      <c r="B19" s="142" t="s">
        <v>40</v>
      </c>
      <c r="C19" s="143" t="e">
        <f t="shared" si="3"/>
        <v>#REF!</v>
      </c>
      <c r="D19" s="143">
        <f>'Member 1'!Q60</f>
        <v>0</v>
      </c>
      <c r="E19" s="143" t="e">
        <f>#REF!</f>
        <v>#REF!</v>
      </c>
      <c r="F19" s="143" t="e">
        <f>#REF!</f>
        <v>#REF!</v>
      </c>
      <c r="G19" s="143" t="e">
        <f>#REF!</f>
        <v>#REF!</v>
      </c>
      <c r="H19" s="143" t="e">
        <f>#REF!</f>
        <v>#REF!</v>
      </c>
      <c r="I19" s="143" t="e">
        <f>#REF!</f>
        <v>#REF!</v>
      </c>
      <c r="J19" s="143"/>
      <c r="K19" s="143"/>
      <c r="L19" s="143"/>
      <c r="M19" s="143"/>
    </row>
    <row r="20" spans="1:13" ht="15" customHeight="1" x14ac:dyDescent="0.25">
      <c r="A20" s="141">
        <v>2.5</v>
      </c>
      <c r="B20" s="142" t="s">
        <v>41</v>
      </c>
      <c r="C20" s="143" t="e">
        <f t="shared" si="3"/>
        <v>#REF!</v>
      </c>
      <c r="D20" s="143">
        <f>'Member 1'!Q69</f>
        <v>0</v>
      </c>
      <c r="E20" s="143" t="e">
        <f>#REF!</f>
        <v>#REF!</v>
      </c>
      <c r="F20" s="143" t="e">
        <f>#REF!</f>
        <v>#REF!</v>
      </c>
      <c r="G20" s="143" t="e">
        <f>#REF!</f>
        <v>#REF!</v>
      </c>
      <c r="H20" s="143" t="e">
        <f>#REF!</f>
        <v>#REF!</v>
      </c>
      <c r="I20" s="143" t="e">
        <f>#REF!</f>
        <v>#REF!</v>
      </c>
      <c r="J20" s="143"/>
      <c r="K20" s="143"/>
      <c r="L20" s="143"/>
      <c r="M20" s="143"/>
    </row>
    <row r="21" spans="1:13" ht="15" customHeight="1" x14ac:dyDescent="0.25">
      <c r="A21" s="141">
        <v>2.6</v>
      </c>
      <c r="B21" s="142" t="s">
        <v>42</v>
      </c>
      <c r="C21" s="143" t="e">
        <f t="shared" si="3"/>
        <v>#REF!</v>
      </c>
      <c r="D21" s="143">
        <f>'Member 1'!Q78</f>
        <v>0</v>
      </c>
      <c r="E21" s="143" t="e">
        <f>#REF!</f>
        <v>#REF!</v>
      </c>
      <c r="F21" s="143" t="e">
        <f>#REF!</f>
        <v>#REF!</v>
      </c>
      <c r="G21" s="143" t="e">
        <f>#REF!</f>
        <v>#REF!</v>
      </c>
      <c r="H21" s="143" t="e">
        <f>#REF!</f>
        <v>#REF!</v>
      </c>
      <c r="I21" s="143" t="e">
        <f>#REF!</f>
        <v>#REF!</v>
      </c>
      <c r="J21" s="143"/>
      <c r="K21" s="143"/>
      <c r="L21" s="143"/>
      <c r="M21" s="143"/>
    </row>
    <row r="22" spans="1:13" ht="15" customHeight="1" x14ac:dyDescent="0.25">
      <c r="A22" s="141">
        <v>2.7</v>
      </c>
      <c r="B22" s="142" t="s">
        <v>43</v>
      </c>
      <c r="C22" s="143" t="e">
        <f t="shared" si="3"/>
        <v>#REF!</v>
      </c>
      <c r="D22" s="143">
        <f>'Member 1'!Q87</f>
        <v>0</v>
      </c>
      <c r="E22" s="143" t="e">
        <f>#REF!</f>
        <v>#REF!</v>
      </c>
      <c r="F22" s="143" t="e">
        <f>#REF!</f>
        <v>#REF!</v>
      </c>
      <c r="G22" s="143" t="e">
        <f>#REF!</f>
        <v>#REF!</v>
      </c>
      <c r="H22" s="143" t="e">
        <f>#REF!</f>
        <v>#REF!</v>
      </c>
      <c r="I22" s="143" t="e">
        <f>#REF!</f>
        <v>#REF!</v>
      </c>
      <c r="J22" s="143"/>
      <c r="K22" s="143"/>
      <c r="L22" s="143"/>
      <c r="M22" s="143"/>
    </row>
    <row r="23" spans="1:13" ht="15" customHeight="1" x14ac:dyDescent="0.25">
      <c r="A23" s="141">
        <v>2.8</v>
      </c>
      <c r="B23" s="142" t="s">
        <v>44</v>
      </c>
      <c r="C23" s="143" t="e">
        <f t="shared" si="3"/>
        <v>#REF!</v>
      </c>
      <c r="D23" s="143">
        <f>'Member 1'!Q96</f>
        <v>0</v>
      </c>
      <c r="E23" s="143" t="e">
        <f>#REF!</f>
        <v>#REF!</v>
      </c>
      <c r="F23" s="143" t="e">
        <f>#REF!</f>
        <v>#REF!</v>
      </c>
      <c r="G23" s="143" t="e">
        <f>#REF!</f>
        <v>#REF!</v>
      </c>
      <c r="H23" s="143" t="e">
        <f>#REF!</f>
        <v>#REF!</v>
      </c>
      <c r="I23" s="143" t="e">
        <f>#REF!</f>
        <v>#REF!</v>
      </c>
      <c r="J23" s="143"/>
      <c r="K23" s="143"/>
      <c r="L23" s="143"/>
      <c r="M23" s="143"/>
    </row>
    <row r="24" spans="1:13" ht="15" customHeight="1" x14ac:dyDescent="0.25">
      <c r="A24" s="141">
        <v>2.9</v>
      </c>
      <c r="B24" s="142" t="s">
        <v>45</v>
      </c>
      <c r="C24" s="143" t="e">
        <f t="shared" si="3"/>
        <v>#REF!</v>
      </c>
      <c r="D24" s="143">
        <f>'Member 1'!Q105</f>
        <v>0</v>
      </c>
      <c r="E24" s="143" t="e">
        <f>#REF!</f>
        <v>#REF!</v>
      </c>
      <c r="F24" s="143" t="e">
        <f>#REF!</f>
        <v>#REF!</v>
      </c>
      <c r="G24" s="143" t="e">
        <f>#REF!</f>
        <v>#REF!</v>
      </c>
      <c r="H24" s="143" t="e">
        <f>#REF!</f>
        <v>#REF!</v>
      </c>
      <c r="I24" s="143" t="e">
        <f>#REF!</f>
        <v>#REF!</v>
      </c>
      <c r="J24" s="143"/>
      <c r="K24" s="143"/>
      <c r="L24" s="143"/>
      <c r="M24" s="143"/>
    </row>
    <row r="25" spans="1:13" ht="15" customHeight="1" x14ac:dyDescent="0.25">
      <c r="A25" s="144">
        <v>2.1</v>
      </c>
      <c r="B25" s="142" t="s">
        <v>46</v>
      </c>
      <c r="C25" s="143" t="e">
        <f t="shared" si="3"/>
        <v>#REF!</v>
      </c>
      <c r="D25" s="143">
        <f>'Member 1'!Q118</f>
        <v>0</v>
      </c>
      <c r="E25" s="143" t="e">
        <f>#REF!</f>
        <v>#REF!</v>
      </c>
      <c r="F25" s="143" t="e">
        <f>#REF!</f>
        <v>#REF!</v>
      </c>
      <c r="G25" s="143" t="e">
        <f>#REF!</f>
        <v>#REF!</v>
      </c>
      <c r="H25" s="143" t="e">
        <f>#REF!</f>
        <v>#REF!</v>
      </c>
      <c r="I25" s="143" t="e">
        <f>#REF!</f>
        <v>#REF!</v>
      </c>
      <c r="J25" s="143"/>
      <c r="K25" s="143"/>
      <c r="L25" s="143"/>
      <c r="M25" s="143"/>
    </row>
    <row r="26" spans="1:13" ht="15" customHeight="1" x14ac:dyDescent="0.25">
      <c r="A26" s="141">
        <v>2.11</v>
      </c>
      <c r="B26" s="142" t="s">
        <v>47</v>
      </c>
      <c r="C26" s="143" t="e">
        <f t="shared" si="3"/>
        <v>#REF!</v>
      </c>
      <c r="D26" s="143">
        <f>'Member 1'!Q127</f>
        <v>0</v>
      </c>
      <c r="E26" s="143" t="e">
        <f>#REF!</f>
        <v>#REF!</v>
      </c>
      <c r="F26" s="143" t="e">
        <f>#REF!</f>
        <v>#REF!</v>
      </c>
      <c r="G26" s="143" t="e">
        <f>#REF!</f>
        <v>#REF!</v>
      </c>
      <c r="H26" s="143" t="e">
        <f>#REF!</f>
        <v>#REF!</v>
      </c>
      <c r="I26" s="143" t="e">
        <f>#REF!</f>
        <v>#REF!</v>
      </c>
      <c r="J26" s="143"/>
      <c r="K26" s="143"/>
      <c r="L26" s="143"/>
      <c r="M26" s="143"/>
    </row>
    <row r="27" spans="1:13" ht="15" customHeight="1" x14ac:dyDescent="0.25">
      <c r="A27" s="141">
        <v>2.12</v>
      </c>
      <c r="B27" s="142" t="s">
        <v>48</v>
      </c>
      <c r="C27" s="143" t="e">
        <f t="shared" si="3"/>
        <v>#REF!</v>
      </c>
      <c r="D27" s="143" t="e">
        <f>'Member 1'!#REF!</f>
        <v>#REF!</v>
      </c>
      <c r="E27" s="143" t="e">
        <f>#REF!</f>
        <v>#REF!</v>
      </c>
      <c r="F27" s="143" t="e">
        <f>#REF!</f>
        <v>#REF!</v>
      </c>
      <c r="G27" s="143" t="e">
        <f>#REF!</f>
        <v>#REF!</v>
      </c>
      <c r="H27" s="143" t="e">
        <f>#REF!</f>
        <v>#REF!</v>
      </c>
      <c r="I27" s="143" t="e">
        <f>#REF!</f>
        <v>#REF!</v>
      </c>
      <c r="J27" s="143"/>
      <c r="K27" s="143"/>
      <c r="L27" s="143"/>
      <c r="M27" s="143"/>
    </row>
    <row r="28" spans="1:13" ht="15" customHeight="1" x14ac:dyDescent="0.25">
      <c r="A28" s="141" t="s">
        <v>49</v>
      </c>
      <c r="B28" s="142" t="s">
        <v>50</v>
      </c>
      <c r="C28" s="143" t="e">
        <f t="shared" si="3"/>
        <v>#REF!</v>
      </c>
      <c r="D28" s="143" t="e">
        <f>'Member 1'!#REF!</f>
        <v>#REF!</v>
      </c>
      <c r="E28" s="143" t="e">
        <f>#REF!</f>
        <v>#REF!</v>
      </c>
      <c r="F28" s="143" t="e">
        <f>#REF!</f>
        <v>#REF!</v>
      </c>
      <c r="G28" s="143" t="e">
        <f>#REF!</f>
        <v>#REF!</v>
      </c>
      <c r="H28" s="143" t="e">
        <f>#REF!</f>
        <v>#REF!</v>
      </c>
      <c r="I28" s="143" t="e">
        <f>#REF!</f>
        <v>#REF!</v>
      </c>
      <c r="J28" s="143"/>
      <c r="K28" s="143"/>
      <c r="L28" s="143"/>
      <c r="M28" s="143"/>
    </row>
    <row r="29" spans="1:13" ht="15" customHeight="1" x14ac:dyDescent="0.25">
      <c r="A29" s="141" t="s">
        <v>51</v>
      </c>
      <c r="B29" s="142"/>
      <c r="C29" s="143" t="e">
        <f t="shared" si="3"/>
        <v>#REF!</v>
      </c>
      <c r="D29" s="143" t="e">
        <f>'Member 1'!#REF!</f>
        <v>#REF!</v>
      </c>
      <c r="E29" s="143" t="e">
        <f>#REF!</f>
        <v>#REF!</v>
      </c>
      <c r="F29" s="143" t="e">
        <f>#REF!</f>
        <v>#REF!</v>
      </c>
      <c r="G29" s="143" t="e">
        <f>#REF!</f>
        <v>#REF!</v>
      </c>
      <c r="H29" s="143" t="e">
        <f>#REF!</f>
        <v>#REF!</v>
      </c>
      <c r="I29" s="143" t="e">
        <f>#REF!</f>
        <v>#REF!</v>
      </c>
      <c r="J29" s="143"/>
      <c r="K29" s="143"/>
      <c r="L29" s="143"/>
      <c r="M29" s="143"/>
    </row>
    <row r="30" spans="1:13" ht="15" customHeight="1" x14ac:dyDescent="0.25">
      <c r="A30" s="138">
        <v>3</v>
      </c>
      <c r="B30" s="139" t="s">
        <v>52</v>
      </c>
      <c r="C30" s="140" t="e">
        <f>SUM(C31:C32)</f>
        <v>#REF!</v>
      </c>
      <c r="D30" s="140" t="e">
        <f t="shared" ref="D30:M30" si="4">SUM(D31:D32)</f>
        <v>#REF!</v>
      </c>
      <c r="E30" s="140" t="e">
        <f t="shared" si="4"/>
        <v>#REF!</v>
      </c>
      <c r="F30" s="140" t="e">
        <f t="shared" si="4"/>
        <v>#REF!</v>
      </c>
      <c r="G30" s="140" t="e">
        <f t="shared" si="4"/>
        <v>#REF!</v>
      </c>
      <c r="H30" s="140" t="e">
        <f t="shared" si="4"/>
        <v>#REF!</v>
      </c>
      <c r="I30" s="140" t="e">
        <f t="shared" si="4"/>
        <v>#REF!</v>
      </c>
      <c r="J30" s="140">
        <f t="shared" si="4"/>
        <v>0</v>
      </c>
      <c r="K30" s="140">
        <f t="shared" si="4"/>
        <v>0</v>
      </c>
      <c r="L30" s="140">
        <f t="shared" si="4"/>
        <v>0</v>
      </c>
      <c r="M30" s="140">
        <f t="shared" si="4"/>
        <v>0</v>
      </c>
    </row>
    <row r="31" spans="1:13" ht="15" customHeight="1" x14ac:dyDescent="0.25">
      <c r="A31" s="142" t="s">
        <v>53</v>
      </c>
      <c r="B31" s="142" t="s">
        <v>54</v>
      </c>
      <c r="C31" s="143" t="e">
        <f>SUM(D31:M31)</f>
        <v>#REF!</v>
      </c>
      <c r="D31" s="143" t="e">
        <f>'Member 1'!#REF!</f>
        <v>#REF!</v>
      </c>
      <c r="E31" s="143" t="e">
        <f>#REF!</f>
        <v>#REF!</v>
      </c>
      <c r="F31" s="143" t="e">
        <f>#REF!</f>
        <v>#REF!</v>
      </c>
      <c r="G31" s="143" t="e">
        <f>#REF!</f>
        <v>#REF!</v>
      </c>
      <c r="H31" s="143" t="e">
        <f>#REF!</f>
        <v>#REF!</v>
      </c>
      <c r="I31" s="143" t="e">
        <f>#REF!</f>
        <v>#REF!</v>
      </c>
      <c r="J31" s="143"/>
      <c r="K31" s="143"/>
      <c r="L31" s="143"/>
      <c r="M31" s="143"/>
    </row>
    <row r="32" spans="1:13" ht="15" customHeight="1" x14ac:dyDescent="0.25">
      <c r="A32" s="142" t="s">
        <v>55</v>
      </c>
      <c r="B32" s="142" t="s">
        <v>56</v>
      </c>
      <c r="C32" s="143" t="e">
        <f>SUM(D32:M32)</f>
        <v>#REF!</v>
      </c>
      <c r="D32" s="143" t="e">
        <f>'Member 1'!#REF!</f>
        <v>#REF!</v>
      </c>
      <c r="E32" s="143" t="e">
        <f>#REF!</f>
        <v>#REF!</v>
      </c>
      <c r="F32" s="143" t="e">
        <f>#REF!</f>
        <v>#REF!</v>
      </c>
      <c r="G32" s="143" t="e">
        <f>#REF!</f>
        <v>#REF!</v>
      </c>
      <c r="H32" s="143" t="e">
        <f>#REF!</f>
        <v>#REF!</v>
      </c>
      <c r="I32" s="143" t="e">
        <f>#REF!</f>
        <v>#REF!</v>
      </c>
      <c r="J32" s="143"/>
      <c r="K32" s="143"/>
      <c r="L32" s="143"/>
      <c r="M32" s="143"/>
    </row>
    <row r="33" spans="1:20" ht="15" customHeight="1" x14ac:dyDescent="0.25">
      <c r="A33" s="138">
        <v>4</v>
      </c>
      <c r="B33" s="139" t="s">
        <v>10</v>
      </c>
      <c r="C33" s="140" t="e">
        <f>SUM(D33:M33)</f>
        <v>#REF!</v>
      </c>
      <c r="D33" s="140">
        <f>'Member 1'!Q152</f>
        <v>0</v>
      </c>
      <c r="E33" s="140" t="e">
        <f>#REF!</f>
        <v>#REF!</v>
      </c>
      <c r="F33" s="140" t="e">
        <f>#REF!</f>
        <v>#REF!</v>
      </c>
      <c r="G33" s="140" t="e">
        <f>#REF!</f>
        <v>#REF!</v>
      </c>
      <c r="H33" s="140" t="e">
        <f>#REF!</f>
        <v>#REF!</v>
      </c>
      <c r="I33" s="140" t="e">
        <f>#REF!</f>
        <v>#REF!</v>
      </c>
      <c r="J33" s="140"/>
      <c r="K33" s="140"/>
      <c r="L33" s="140"/>
      <c r="M33" s="140"/>
    </row>
    <row r="34" spans="1:20" ht="15" customHeight="1" x14ac:dyDescent="0.25">
      <c r="A34" s="138">
        <v>5</v>
      </c>
      <c r="B34" s="139" t="s">
        <v>11</v>
      </c>
      <c r="C34" s="140" t="e">
        <f>SUM(D34:M34)</f>
        <v>#REF!</v>
      </c>
      <c r="D34" s="140">
        <f>'Member 1'!Q161</f>
        <v>0</v>
      </c>
      <c r="E34" s="140" t="e">
        <f>#REF!</f>
        <v>#REF!</v>
      </c>
      <c r="F34" s="140" t="e">
        <f>#REF!</f>
        <v>#REF!</v>
      </c>
      <c r="G34" s="140" t="e">
        <f>#REF!</f>
        <v>#REF!</v>
      </c>
      <c r="H34" s="140" t="e">
        <f>#REF!</f>
        <v>#REF!</v>
      </c>
      <c r="I34" s="140" t="e">
        <f>#REF!</f>
        <v>#REF!</v>
      </c>
      <c r="J34" s="140"/>
      <c r="K34" s="140"/>
      <c r="L34" s="140"/>
      <c r="M34" s="140"/>
    </row>
    <row r="35" spans="1:20" ht="15" customHeight="1" x14ac:dyDescent="0.25">
      <c r="A35" s="138">
        <v>6</v>
      </c>
      <c r="B35" s="139" t="s">
        <v>57</v>
      </c>
      <c r="C35" s="140" t="e">
        <f>SUM(D35:M35)</f>
        <v>#REF!</v>
      </c>
      <c r="D35" s="140">
        <f>'Member 1'!Q168</f>
        <v>0</v>
      </c>
      <c r="E35" s="140" t="e">
        <f>#REF!</f>
        <v>#REF!</v>
      </c>
      <c r="F35" s="140" t="e">
        <f>#REF!</f>
        <v>#REF!</v>
      </c>
      <c r="G35" s="140" t="e">
        <f>#REF!</f>
        <v>#REF!</v>
      </c>
      <c r="H35" s="140" t="e">
        <f>#REF!</f>
        <v>#REF!</v>
      </c>
      <c r="I35" s="140" t="e">
        <f>#REF!</f>
        <v>#REF!</v>
      </c>
      <c r="J35" s="140"/>
      <c r="K35" s="140"/>
      <c r="L35" s="140"/>
      <c r="M35" s="140"/>
    </row>
    <row r="36" spans="1:20" ht="26.9" customHeight="1" x14ac:dyDescent="0.25">
      <c r="A36" s="136" t="s">
        <v>14</v>
      </c>
      <c r="B36" s="136"/>
      <c r="C36" s="137" t="e">
        <f t="shared" ref="C36:M36" si="5">SUM(C37:C38)</f>
        <v>#REF!</v>
      </c>
      <c r="D36" s="137">
        <f t="shared" si="5"/>
        <v>0</v>
      </c>
      <c r="E36" s="137" t="e">
        <f t="shared" si="5"/>
        <v>#REF!</v>
      </c>
      <c r="F36" s="137" t="e">
        <f t="shared" si="5"/>
        <v>#REF!</v>
      </c>
      <c r="G36" s="137" t="e">
        <f t="shared" si="5"/>
        <v>#REF!</v>
      </c>
      <c r="H36" s="137" t="e">
        <f t="shared" si="5"/>
        <v>#REF!</v>
      </c>
      <c r="I36" s="137" t="e">
        <f t="shared" si="5"/>
        <v>#REF!</v>
      </c>
      <c r="J36" s="137">
        <f t="shared" si="5"/>
        <v>0</v>
      </c>
      <c r="K36" s="137">
        <f t="shared" si="5"/>
        <v>0</v>
      </c>
      <c r="L36" s="137">
        <f t="shared" si="5"/>
        <v>0</v>
      </c>
      <c r="M36" s="137">
        <f t="shared" si="5"/>
        <v>0</v>
      </c>
      <c r="N36" s="524"/>
      <c r="O36" s="524"/>
      <c r="P36" s="524"/>
      <c r="Q36" s="524"/>
      <c r="R36" s="524"/>
      <c r="S36" s="524"/>
      <c r="T36" s="524" t="e">
        <f>J36/J41</f>
        <v>#REF!</v>
      </c>
    </row>
    <row r="37" spans="1:20" ht="15" customHeight="1" x14ac:dyDescent="0.25">
      <c r="A37" s="145" t="s">
        <v>58</v>
      </c>
      <c r="B37" s="142"/>
      <c r="C37" s="143" t="e">
        <f>SUM(D37:M37)</f>
        <v>#REF!</v>
      </c>
      <c r="D37" s="371">
        <f>'Member 1'!Q173</f>
        <v>0</v>
      </c>
      <c r="E37" s="371" t="e">
        <f>#REF!</f>
        <v>#REF!</v>
      </c>
      <c r="F37" s="371" t="e">
        <f>#REF!</f>
        <v>#REF!</v>
      </c>
      <c r="G37" s="371" t="e">
        <f>#REF!</f>
        <v>#REF!</v>
      </c>
      <c r="H37" s="371" t="e">
        <f>#REF!</f>
        <v>#REF!</v>
      </c>
      <c r="I37" s="371" t="e">
        <f>#REF!</f>
        <v>#REF!</v>
      </c>
      <c r="J37" s="21"/>
      <c r="K37" s="21"/>
      <c r="L37" s="21"/>
      <c r="M37" s="21"/>
    </row>
    <row r="38" spans="1:20" ht="15" customHeight="1" x14ac:dyDescent="0.25">
      <c r="A38" s="145" t="s">
        <v>59</v>
      </c>
      <c r="B38" s="142"/>
      <c r="C38" s="143" t="e">
        <f>SUM(D38:M38)</f>
        <v>#REF!</v>
      </c>
      <c r="D38" s="371">
        <f>'Member 1'!Q196</f>
        <v>0</v>
      </c>
      <c r="E38" s="371" t="e">
        <f>#REF!</f>
        <v>#REF!</v>
      </c>
      <c r="F38" s="371" t="e">
        <f>#REF!</f>
        <v>#REF!</v>
      </c>
      <c r="G38" s="371" t="e">
        <f>#REF!</f>
        <v>#REF!</v>
      </c>
      <c r="H38" s="371" t="e">
        <f>#REF!</f>
        <v>#REF!</v>
      </c>
      <c r="I38" s="371" t="e">
        <f>#REF!</f>
        <v>#REF!</v>
      </c>
      <c r="J38" s="21"/>
      <c r="K38" s="21"/>
      <c r="L38" s="21"/>
      <c r="M38" s="21"/>
    </row>
    <row r="39" spans="1:20" ht="41.15" customHeight="1" x14ac:dyDescent="0.25">
      <c r="A39" s="813" t="s">
        <v>60</v>
      </c>
      <c r="B39" s="814"/>
      <c r="C39" s="370" t="e">
        <f t="shared" ref="C39:M39" si="6">C10+C36</f>
        <v>#REF!</v>
      </c>
      <c r="D39" s="370" t="e">
        <f t="shared" si="6"/>
        <v>#REF!</v>
      </c>
      <c r="E39" s="370" t="e">
        <f t="shared" si="6"/>
        <v>#REF!</v>
      </c>
      <c r="F39" s="370" t="e">
        <f t="shared" si="6"/>
        <v>#REF!</v>
      </c>
      <c r="G39" s="370" t="e">
        <f t="shared" si="6"/>
        <v>#REF!</v>
      </c>
      <c r="H39" s="370" t="e">
        <f t="shared" si="6"/>
        <v>#REF!</v>
      </c>
      <c r="I39" s="370" t="e">
        <f t="shared" si="6"/>
        <v>#REF!</v>
      </c>
      <c r="J39" s="235">
        <f t="shared" si="6"/>
        <v>0</v>
      </c>
      <c r="K39" s="235">
        <f t="shared" si="6"/>
        <v>0</v>
      </c>
      <c r="L39" s="235">
        <f t="shared" si="6"/>
        <v>0</v>
      </c>
      <c r="M39" s="235">
        <f t="shared" si="6"/>
        <v>0</v>
      </c>
    </row>
    <row r="40" spans="1:20" ht="24.75" customHeight="1" x14ac:dyDescent="0.25">
      <c r="A40" s="812" t="s">
        <v>71</v>
      </c>
      <c r="B40" s="812"/>
      <c r="C40" s="512" t="e">
        <f>SUM(D40:M40)</f>
        <v>#REF!</v>
      </c>
      <c r="D40" s="512">
        <f>'Member 1'!Q212</f>
        <v>0</v>
      </c>
      <c r="E40" s="513" t="e">
        <f>#REF!</f>
        <v>#REF!</v>
      </c>
      <c r="F40" s="512" t="e">
        <f>#REF!</f>
        <v>#REF!</v>
      </c>
      <c r="G40" s="512" t="e">
        <f>#REF!</f>
        <v>#REF!</v>
      </c>
      <c r="H40" s="512" t="e">
        <f>#REF!</f>
        <v>#REF!</v>
      </c>
      <c r="I40" s="512" t="e">
        <f>#REF!</f>
        <v>#REF!</v>
      </c>
      <c r="J40" s="512" t="e">
        <f>#REF!</f>
        <v>#REF!</v>
      </c>
      <c r="K40" s="143"/>
      <c r="L40" s="143"/>
      <c r="M40" s="143"/>
    </row>
    <row r="41" spans="1:20" ht="42.65" customHeight="1" x14ac:dyDescent="0.25">
      <c r="A41" s="514" t="s">
        <v>63</v>
      </c>
      <c r="B41" s="514"/>
      <c r="C41" s="515" t="e">
        <f t="shared" ref="C41:M41" si="7">SUM(C39:C40)</f>
        <v>#REF!</v>
      </c>
      <c r="D41" s="515" t="e">
        <f t="shared" si="7"/>
        <v>#REF!</v>
      </c>
      <c r="E41" s="515" t="e">
        <f t="shared" si="7"/>
        <v>#REF!</v>
      </c>
      <c r="F41" s="515" t="e">
        <f t="shared" si="7"/>
        <v>#REF!</v>
      </c>
      <c r="G41" s="515" t="e">
        <f t="shared" si="7"/>
        <v>#REF!</v>
      </c>
      <c r="H41" s="515" t="e">
        <f t="shared" si="7"/>
        <v>#REF!</v>
      </c>
      <c r="I41" s="515" t="e">
        <f t="shared" si="7"/>
        <v>#REF!</v>
      </c>
      <c r="J41" s="515" t="e">
        <f t="shared" si="7"/>
        <v>#REF!</v>
      </c>
      <c r="K41" s="508">
        <f t="shared" si="7"/>
        <v>0</v>
      </c>
      <c r="L41" s="190">
        <f t="shared" si="7"/>
        <v>0</v>
      </c>
      <c r="M41" s="190">
        <f t="shared" si="7"/>
        <v>0</v>
      </c>
    </row>
    <row r="42" spans="1:20" ht="46.4" customHeight="1" x14ac:dyDescent="0.25">
      <c r="A42" s="808" t="s">
        <v>64</v>
      </c>
      <c r="B42" s="808"/>
      <c r="C42" s="522" t="e">
        <f>SUM(D42:M42)</f>
        <v>#REF!</v>
      </c>
      <c r="D42" s="522" t="e">
        <f>'Income '!#REF!</f>
        <v>#REF!</v>
      </c>
      <c r="E42" s="522" t="e">
        <f>'Income '!#REF!</f>
        <v>#REF!</v>
      </c>
      <c r="F42" s="522" t="e">
        <f>'Income '!#REF!</f>
        <v>#REF!</v>
      </c>
      <c r="G42" s="522" t="e">
        <f>'Income '!#REF!</f>
        <v>#REF!</v>
      </c>
      <c r="H42" s="522" t="e">
        <f>'Income '!#REF!</f>
        <v>#REF!</v>
      </c>
      <c r="I42" s="522" t="e">
        <f>'Income '!#REF!</f>
        <v>#REF!</v>
      </c>
      <c r="J42" s="523" t="e">
        <f>'Income '!#REF!</f>
        <v>#REF!</v>
      </c>
      <c r="K42" s="509"/>
      <c r="L42" s="152"/>
      <c r="M42" s="152"/>
    </row>
    <row r="43" spans="1:20" ht="42" customHeight="1" x14ac:dyDescent="0.25">
      <c r="A43" s="809" t="s">
        <v>72</v>
      </c>
      <c r="B43" s="810"/>
      <c r="C43" s="515" t="e">
        <f>C42-C41</f>
        <v>#REF!</v>
      </c>
      <c r="D43" s="515" t="e">
        <f t="shared" ref="D43:M43" si="8">D42-D41</f>
        <v>#REF!</v>
      </c>
      <c r="E43" s="515" t="e">
        <f t="shared" si="8"/>
        <v>#REF!</v>
      </c>
      <c r="F43" s="515" t="e">
        <f t="shared" si="8"/>
        <v>#REF!</v>
      </c>
      <c r="G43" s="515" t="e">
        <f t="shared" si="8"/>
        <v>#REF!</v>
      </c>
      <c r="H43" s="515" t="e">
        <f t="shared" si="8"/>
        <v>#REF!</v>
      </c>
      <c r="I43" s="515" t="e">
        <f t="shared" si="8"/>
        <v>#REF!</v>
      </c>
      <c r="J43" s="516" t="e">
        <f t="shared" si="8"/>
        <v>#REF!</v>
      </c>
      <c r="K43" s="510">
        <f t="shared" si="8"/>
        <v>0</v>
      </c>
      <c r="L43" s="235">
        <f t="shared" si="8"/>
        <v>0</v>
      </c>
      <c r="M43" s="235">
        <f t="shared" si="8"/>
        <v>0</v>
      </c>
    </row>
    <row r="44" spans="1:20" ht="42" customHeight="1" x14ac:dyDescent="0.25">
      <c r="A44" s="818" t="s">
        <v>73</v>
      </c>
      <c r="B44" s="818"/>
      <c r="C44" s="517" t="e">
        <f t="shared" ref="C44" si="9">C41/C42</f>
        <v>#REF!</v>
      </c>
      <c r="D44" s="518">
        <f>IFERROR(D41/D42,0)</f>
        <v>0</v>
      </c>
      <c r="E44" s="518">
        <f t="shared" ref="E44:J44" si="10">IFERROR(E41/E42,0)</f>
        <v>0</v>
      </c>
      <c r="F44" s="518">
        <f t="shared" si="10"/>
        <v>0</v>
      </c>
      <c r="G44" s="518">
        <f t="shared" si="10"/>
        <v>0</v>
      </c>
      <c r="H44" s="518">
        <f t="shared" si="10"/>
        <v>0</v>
      </c>
      <c r="I44" s="518">
        <f t="shared" si="10"/>
        <v>0</v>
      </c>
      <c r="J44" s="518">
        <f t="shared" si="10"/>
        <v>0</v>
      </c>
      <c r="K44" s="511"/>
      <c r="L44" s="264"/>
      <c r="M44" s="264"/>
    </row>
    <row r="45" spans="1:20" ht="37.5" customHeight="1" x14ac:dyDescent="0.25">
      <c r="A45" s="815" t="s">
        <v>74</v>
      </c>
      <c r="B45" s="815"/>
      <c r="C45" s="519">
        <f>SUM(D45:M45)</f>
        <v>0</v>
      </c>
      <c r="D45" s="519">
        <f>'Consolidated Budget'!D31</f>
        <v>0</v>
      </c>
      <c r="E45" s="519">
        <f>'Consolidated Budget'!E31</f>
        <v>0</v>
      </c>
      <c r="F45" s="519">
        <f>'Consolidated Budget'!F31</f>
        <v>0</v>
      </c>
      <c r="G45" s="519">
        <f>'Consolidated Budget'!G31</f>
        <v>0</v>
      </c>
      <c r="H45" s="519">
        <f>'Consolidated Budget'!H31</f>
        <v>0</v>
      </c>
      <c r="I45" s="519">
        <f>'Consolidated Budget'!I31</f>
        <v>0</v>
      </c>
      <c r="J45" s="519">
        <f>'Consolidated Budget'!J31</f>
        <v>0</v>
      </c>
      <c r="K45" s="198"/>
    </row>
    <row r="46" spans="1:20" ht="31.5" customHeight="1" x14ac:dyDescent="0.25">
      <c r="A46" s="816" t="s">
        <v>75</v>
      </c>
      <c r="B46" s="816"/>
      <c r="C46" s="520" t="e">
        <f>C42/C45</f>
        <v>#REF!</v>
      </c>
      <c r="D46" s="520" t="e">
        <f t="shared" ref="D46:J46" si="11">D42/D45</f>
        <v>#REF!</v>
      </c>
      <c r="E46" s="520" t="e">
        <f t="shared" si="11"/>
        <v>#REF!</v>
      </c>
      <c r="F46" s="520" t="e">
        <f t="shared" si="11"/>
        <v>#REF!</v>
      </c>
      <c r="G46" s="520" t="e">
        <f t="shared" si="11"/>
        <v>#REF!</v>
      </c>
      <c r="H46" s="520" t="e">
        <f t="shared" si="11"/>
        <v>#REF!</v>
      </c>
      <c r="I46" s="520" t="e">
        <f t="shared" si="11"/>
        <v>#REF!</v>
      </c>
      <c r="J46" s="520" t="e">
        <f t="shared" si="11"/>
        <v>#REF!</v>
      </c>
      <c r="K46" s="198"/>
    </row>
    <row r="47" spans="1:20" ht="32.15" customHeight="1" x14ac:dyDescent="0.25">
      <c r="A47" s="817" t="s">
        <v>76</v>
      </c>
      <c r="B47" s="817"/>
      <c r="C47" s="521">
        <f>24/36</f>
        <v>0.66666666666666663</v>
      </c>
      <c r="D47" s="521">
        <f t="shared" ref="D47:J47" si="12">24/36</f>
        <v>0.66666666666666663</v>
      </c>
      <c r="E47" s="521">
        <f t="shared" si="12"/>
        <v>0.66666666666666663</v>
      </c>
      <c r="F47" s="521">
        <f t="shared" si="12"/>
        <v>0.66666666666666663</v>
      </c>
      <c r="G47" s="521">
        <f t="shared" si="12"/>
        <v>0.66666666666666663</v>
      </c>
      <c r="H47" s="521">
        <f t="shared" si="12"/>
        <v>0.66666666666666663</v>
      </c>
      <c r="I47" s="521">
        <f t="shared" si="12"/>
        <v>0.66666666666666663</v>
      </c>
      <c r="J47" s="521">
        <f t="shared" si="12"/>
        <v>0.66666666666666663</v>
      </c>
      <c r="K47" s="198"/>
    </row>
  </sheetData>
  <mergeCells count="22">
    <mergeCell ref="A45:B45"/>
    <mergeCell ref="A46:B46"/>
    <mergeCell ref="A47:B47"/>
    <mergeCell ref="G5:H5"/>
    <mergeCell ref="A7:C7"/>
    <mergeCell ref="A44:B44"/>
    <mergeCell ref="A2:B2"/>
    <mergeCell ref="C2:F2"/>
    <mergeCell ref="A3:B3"/>
    <mergeCell ref="C3:F3"/>
    <mergeCell ref="G3:H3"/>
    <mergeCell ref="A4:B4"/>
    <mergeCell ref="C4:F4"/>
    <mergeCell ref="G4:H4"/>
    <mergeCell ref="A42:B42"/>
    <mergeCell ref="A43:B43"/>
    <mergeCell ref="A5:B5"/>
    <mergeCell ref="C5:F5"/>
    <mergeCell ref="A8:B9"/>
    <mergeCell ref="C8:C9"/>
    <mergeCell ref="A40:B40"/>
    <mergeCell ref="A39:B39"/>
  </mergeCells>
  <printOptions horizontalCentered="1" verticalCentered="1"/>
  <pageMargins left="0.51181102362204722" right="0.51181102362204722" top="0.74803149606299213" bottom="0.55118110236220474" header="0" footer="0"/>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EDFC7-4A17-47B5-8E5C-1E01D019962C}">
  <sheetPr>
    <tabColor rgb="FFCC3300"/>
  </sheetPr>
  <dimension ref="A1:AA49"/>
  <sheetViews>
    <sheetView showGridLines="0" topLeftCell="A8" zoomScale="70" zoomScaleNormal="70" workbookViewId="0">
      <selection activeCell="K49" sqref="K49"/>
    </sheetView>
  </sheetViews>
  <sheetFormatPr defaultColWidth="14.453125" defaultRowHeight="15" customHeight="1" x14ac:dyDescent="0.25"/>
  <cols>
    <col min="1" max="1" width="11.453125" style="199" customWidth="1"/>
    <col min="2" max="2" width="60.54296875" style="199" customWidth="1"/>
    <col min="3" max="3" width="15.54296875" style="199" customWidth="1"/>
    <col min="4" max="7" width="13.54296875" style="199" customWidth="1"/>
    <col min="8" max="8" width="11.81640625" style="199" customWidth="1"/>
    <col min="9" max="20" width="15.453125" style="199" customWidth="1"/>
    <col min="21" max="27" width="11.81640625" style="199" customWidth="1"/>
    <col min="28" max="16384" width="14.453125" style="199"/>
  </cols>
  <sheetData>
    <row r="1" spans="1:27" s="198" customFormat="1" ht="44.15" customHeight="1" x14ac:dyDescent="0.25">
      <c r="A1" s="819"/>
      <c r="B1" s="819"/>
      <c r="C1" s="236" t="s">
        <v>77</v>
      </c>
      <c r="D1" s="196"/>
      <c r="E1" s="196"/>
      <c r="F1" s="196"/>
      <c r="G1" s="196"/>
      <c r="I1" s="5"/>
      <c r="J1" s="5"/>
      <c r="K1" s="5"/>
      <c r="L1" s="5"/>
      <c r="M1" s="5"/>
      <c r="N1" s="5"/>
      <c r="O1" s="196"/>
      <c r="P1" s="196"/>
      <c r="Q1" s="196"/>
      <c r="R1" s="196"/>
      <c r="S1" s="196"/>
      <c r="T1" s="196"/>
      <c r="U1" s="196"/>
      <c r="V1" s="196"/>
      <c r="W1" s="196"/>
      <c r="X1" s="196"/>
      <c r="Y1" s="196"/>
      <c r="Z1" s="196"/>
      <c r="AA1" s="196"/>
    </row>
    <row r="2" spans="1:27" s="198" customFormat="1" ht="12.75" customHeight="1" x14ac:dyDescent="0.25">
      <c r="A2" s="200"/>
      <c r="B2" s="5"/>
      <c r="C2" s="197"/>
      <c r="D2" s="131"/>
      <c r="E2" s="131"/>
      <c r="F2" s="131"/>
      <c r="G2" s="131"/>
      <c r="H2" s="5"/>
      <c r="I2" s="5"/>
      <c r="J2" s="5"/>
      <c r="K2" s="5"/>
      <c r="L2" s="5"/>
      <c r="M2" s="5"/>
      <c r="N2" s="5"/>
      <c r="O2" s="131"/>
      <c r="P2" s="131"/>
      <c r="Q2" s="131"/>
      <c r="R2" s="131"/>
      <c r="S2" s="131"/>
      <c r="T2" s="131"/>
      <c r="U2" s="131"/>
      <c r="V2" s="131"/>
      <c r="W2" s="131"/>
      <c r="X2" s="131"/>
      <c r="Y2" s="131"/>
      <c r="Z2" s="131"/>
      <c r="AA2" s="131"/>
    </row>
    <row r="3" spans="1:27" s="198" customFormat="1" ht="17.149999999999999" customHeight="1" x14ac:dyDescent="0.25">
      <c r="A3" s="820" t="s">
        <v>16</v>
      </c>
      <c r="B3" s="820"/>
      <c r="C3" s="821" t="s">
        <v>17</v>
      </c>
      <c r="D3" s="821"/>
      <c r="E3" s="821"/>
      <c r="F3" s="821"/>
      <c r="G3" s="5"/>
      <c r="H3" s="5"/>
      <c r="I3" s="5"/>
      <c r="J3" s="5"/>
      <c r="K3" s="5"/>
      <c r="L3" s="5"/>
      <c r="M3" s="5"/>
      <c r="N3" s="5"/>
      <c r="O3" s="131"/>
      <c r="P3" s="131"/>
      <c r="Q3" s="131"/>
      <c r="R3" s="131"/>
      <c r="S3" s="131"/>
      <c r="T3" s="131"/>
      <c r="U3" s="131"/>
      <c r="V3" s="131"/>
      <c r="W3" s="131"/>
      <c r="X3" s="131"/>
      <c r="Y3" s="131"/>
      <c r="Z3" s="131"/>
      <c r="AA3" s="131"/>
    </row>
    <row r="4" spans="1:27" s="198" customFormat="1" ht="17.149999999999999" customHeight="1" x14ac:dyDescent="0.25">
      <c r="A4" s="820" t="s">
        <v>18</v>
      </c>
      <c r="B4" s="820"/>
      <c r="C4" s="822" t="s">
        <v>19</v>
      </c>
      <c r="D4" s="822"/>
      <c r="E4" s="822"/>
      <c r="F4" s="822"/>
      <c r="G4" s="790"/>
      <c r="H4" s="790"/>
      <c r="I4" s="5"/>
      <c r="J4" s="5"/>
      <c r="K4" s="5"/>
      <c r="L4" s="5"/>
      <c r="M4" s="5"/>
      <c r="N4" s="5"/>
      <c r="O4" s="131"/>
      <c r="P4" s="131"/>
      <c r="Q4" s="131"/>
      <c r="R4" s="131"/>
      <c r="S4" s="131"/>
      <c r="T4" s="131"/>
      <c r="U4" s="131"/>
      <c r="V4" s="131"/>
      <c r="W4" s="131"/>
      <c r="X4" s="131"/>
      <c r="Y4" s="131"/>
      <c r="Z4" s="131"/>
      <c r="AA4" s="131"/>
    </row>
    <row r="5" spans="1:27" s="198" customFormat="1" ht="17.149999999999999" customHeight="1" x14ac:dyDescent="0.25">
      <c r="A5" s="820" t="s">
        <v>20</v>
      </c>
      <c r="B5" s="820"/>
      <c r="C5" s="821" t="s">
        <v>21</v>
      </c>
      <c r="D5" s="821"/>
      <c r="E5" s="821"/>
      <c r="F5" s="821"/>
      <c r="G5" s="790"/>
      <c r="H5" s="790"/>
      <c r="I5" s="5"/>
      <c r="J5" s="5"/>
      <c r="K5" s="5"/>
      <c r="L5" s="5"/>
      <c r="M5" s="5"/>
      <c r="N5" s="5"/>
      <c r="O5" s="131"/>
      <c r="P5" s="131"/>
      <c r="Q5" s="131"/>
      <c r="R5" s="131"/>
      <c r="S5" s="131"/>
      <c r="T5" s="131"/>
      <c r="U5" s="131"/>
      <c r="V5" s="131"/>
      <c r="W5" s="131"/>
      <c r="X5" s="131"/>
      <c r="Y5" s="131"/>
      <c r="Z5" s="131"/>
      <c r="AA5" s="131"/>
    </row>
    <row r="6" spans="1:27" s="198" customFormat="1" ht="28.4" customHeight="1" x14ac:dyDescent="0.25">
      <c r="A6" s="820" t="s">
        <v>22</v>
      </c>
      <c r="B6" s="820"/>
      <c r="C6" s="790" t="s">
        <v>23</v>
      </c>
      <c r="D6" s="790"/>
      <c r="E6" s="790"/>
      <c r="F6" s="790"/>
      <c r="G6" s="790"/>
      <c r="H6" s="790"/>
      <c r="I6" s="5"/>
      <c r="J6" s="5"/>
      <c r="K6" s="5"/>
      <c r="L6" s="5"/>
      <c r="M6" s="5"/>
      <c r="N6" s="5"/>
      <c r="O6" s="131"/>
      <c r="P6" s="131"/>
      <c r="Q6" s="131"/>
      <c r="R6" s="131"/>
      <c r="S6" s="131"/>
      <c r="T6" s="131"/>
      <c r="U6" s="131"/>
      <c r="V6" s="131"/>
      <c r="W6" s="131"/>
      <c r="X6" s="131"/>
      <c r="Y6" s="131"/>
      <c r="Z6" s="131"/>
      <c r="AA6" s="131"/>
    </row>
    <row r="7" spans="1:27" s="232" customFormat="1" ht="53.15" customHeight="1" x14ac:dyDescent="0.25">
      <c r="A7" s="228" t="s">
        <v>78</v>
      </c>
      <c r="B7" s="229"/>
      <c r="C7" s="230"/>
      <c r="D7" s="231"/>
      <c r="E7" s="229"/>
      <c r="F7" s="229"/>
      <c r="G7" s="229"/>
      <c r="H7" s="823" t="s">
        <v>79</v>
      </c>
      <c r="I7" s="823"/>
      <c r="J7" s="823" t="s">
        <v>79</v>
      </c>
      <c r="K7" s="823"/>
      <c r="L7" s="823" t="s">
        <v>79</v>
      </c>
      <c r="M7" s="823"/>
      <c r="N7" s="823" t="s">
        <v>79</v>
      </c>
      <c r="O7" s="823"/>
      <c r="P7" s="823" t="s">
        <v>79</v>
      </c>
      <c r="Q7" s="823"/>
      <c r="R7" s="823" t="s">
        <v>79</v>
      </c>
      <c r="S7" s="823"/>
      <c r="T7" s="823" t="s">
        <v>79</v>
      </c>
      <c r="U7" s="823"/>
      <c r="V7" s="823" t="s">
        <v>79</v>
      </c>
      <c r="W7" s="823"/>
      <c r="X7" s="823" t="s">
        <v>79</v>
      </c>
      <c r="Y7" s="823"/>
      <c r="Z7" s="823" t="s">
        <v>79</v>
      </c>
      <c r="AA7" s="823"/>
    </row>
    <row r="8" spans="1:27" s="201" customFormat="1" ht="75" customHeight="1" x14ac:dyDescent="0.25">
      <c r="A8" s="824" t="s">
        <v>80</v>
      </c>
      <c r="B8" s="826" t="s">
        <v>81</v>
      </c>
      <c r="C8" s="824" t="s">
        <v>82</v>
      </c>
      <c r="D8" s="215" t="s">
        <v>83</v>
      </c>
      <c r="E8" s="216"/>
      <c r="F8" s="828" t="s">
        <v>84</v>
      </c>
      <c r="G8" s="828" t="s">
        <v>85</v>
      </c>
      <c r="H8" s="829" t="e">
        <f>'Consolidated Budget(old one)'!D11</f>
        <v>#REF!</v>
      </c>
      <c r="I8" s="829"/>
      <c r="J8" s="830" t="e">
        <f>'Consolidated Budget(old one)'!E11</f>
        <v>#REF!</v>
      </c>
      <c r="K8" s="830"/>
      <c r="L8" s="831" t="e">
        <f>'Consolidated Budget(old one)'!F11</f>
        <v>#REF!</v>
      </c>
      <c r="M8" s="831"/>
      <c r="N8" s="830" t="e">
        <f>'Consolidated Budget(old one)'!G11</f>
        <v>#REF!</v>
      </c>
      <c r="O8" s="830"/>
      <c r="P8" s="831" t="e">
        <f>'Consolidated Budget(old one)'!H11</f>
        <v>#REF!</v>
      </c>
      <c r="Q8" s="831"/>
      <c r="R8" s="832" t="e">
        <f>'Consolidated Budget(old one)'!I11</f>
        <v>#REF!</v>
      </c>
      <c r="S8" s="832"/>
      <c r="T8" s="829" t="str">
        <f>'Consolidated Budget(old one)'!J11</f>
        <v>Your organization name</v>
      </c>
      <c r="U8" s="829"/>
      <c r="V8" s="830" t="str">
        <f>'Consolidated Budget(old one)'!K11</f>
        <v>Your organization name</v>
      </c>
      <c r="W8" s="830"/>
      <c r="X8" s="829" t="str">
        <f>'Consolidated Budget(old one)'!L11</f>
        <v>Your organization name</v>
      </c>
      <c r="Y8" s="829"/>
      <c r="Z8" s="830" t="str">
        <f>'Consolidated Budget(old one)'!M11</f>
        <v>Your organization name</v>
      </c>
      <c r="AA8" s="830"/>
    </row>
    <row r="9" spans="1:27" s="201" customFormat="1" ht="39" customHeight="1" x14ac:dyDescent="0.25">
      <c r="A9" s="825"/>
      <c r="B9" s="827"/>
      <c r="C9" s="824"/>
      <c r="D9" s="217" t="s">
        <v>86</v>
      </c>
      <c r="E9" s="218" t="s">
        <v>87</v>
      </c>
      <c r="F9" s="828"/>
      <c r="G9" s="828"/>
      <c r="H9" s="226" t="s">
        <v>88</v>
      </c>
      <c r="I9" s="210" t="s">
        <v>86</v>
      </c>
      <c r="J9" s="227" t="s">
        <v>88</v>
      </c>
      <c r="K9" s="211" t="s">
        <v>86</v>
      </c>
      <c r="L9" s="226" t="s">
        <v>88</v>
      </c>
      <c r="M9" s="210" t="s">
        <v>86</v>
      </c>
      <c r="N9" s="227" t="s">
        <v>88</v>
      </c>
      <c r="O9" s="211" t="s">
        <v>86</v>
      </c>
      <c r="P9" s="226" t="s">
        <v>88</v>
      </c>
      <c r="Q9" s="210" t="s">
        <v>86</v>
      </c>
      <c r="R9" s="227" t="s">
        <v>88</v>
      </c>
      <c r="S9" s="211" t="s">
        <v>86</v>
      </c>
      <c r="T9" s="226" t="s">
        <v>88</v>
      </c>
      <c r="U9" s="210" t="s">
        <v>86</v>
      </c>
      <c r="V9" s="227" t="s">
        <v>88</v>
      </c>
      <c r="W9" s="211" t="s">
        <v>86</v>
      </c>
      <c r="X9" s="226" t="s">
        <v>88</v>
      </c>
      <c r="Y9" s="210" t="s">
        <v>86</v>
      </c>
      <c r="Z9" s="227" t="s">
        <v>88</v>
      </c>
      <c r="AA9" s="211" t="s">
        <v>86</v>
      </c>
    </row>
    <row r="10" spans="1:27" ht="18" customHeight="1" x14ac:dyDescent="0.3">
      <c r="A10" s="214"/>
      <c r="B10" s="193"/>
      <c r="C10" s="194"/>
      <c r="D10" s="219">
        <f>SUM(I10,K10,M10,O10,Q10,S10,U10,W10,Y10,AA10)</f>
        <v>0</v>
      </c>
      <c r="E10" s="220">
        <f>I10+K10+M10+O10+Q10+S10+U10</f>
        <v>0</v>
      </c>
      <c r="F10" s="195"/>
      <c r="G10" s="195">
        <f>E10-F10</f>
        <v>0</v>
      </c>
      <c r="H10" s="212"/>
      <c r="I10" s="212"/>
      <c r="J10" s="213"/>
      <c r="K10" s="213"/>
      <c r="L10" s="212"/>
      <c r="M10" s="212"/>
      <c r="N10" s="213"/>
      <c r="O10" s="213"/>
      <c r="P10" s="212"/>
      <c r="Q10" s="212"/>
      <c r="R10" s="213"/>
      <c r="S10" s="213"/>
      <c r="T10" s="212"/>
      <c r="U10" s="212"/>
      <c r="V10" s="213"/>
      <c r="W10" s="213"/>
      <c r="X10" s="212"/>
      <c r="Y10" s="212"/>
      <c r="Z10" s="213"/>
      <c r="AA10" s="213"/>
    </row>
    <row r="11" spans="1:27" ht="18" customHeight="1" x14ac:dyDescent="0.3">
      <c r="A11" s="214"/>
      <c r="B11" s="193"/>
      <c r="C11" s="194"/>
      <c r="D11" s="219">
        <f t="shared" ref="D11:D48" si="0">SUM(I11,K11,M11,O11,Q11,S11,U11,W11,Y11,AA11)</f>
        <v>0</v>
      </c>
      <c r="E11" s="220">
        <f t="shared" ref="E11:E23" si="1">I11+K11+M11+O11+Q11+S11+U11</f>
        <v>0</v>
      </c>
      <c r="F11" s="195"/>
      <c r="G11" s="195">
        <f t="shared" ref="G11:G48" si="2">E11-F11</f>
        <v>0</v>
      </c>
      <c r="H11" s="212"/>
      <c r="I11" s="212"/>
      <c r="J11" s="213"/>
      <c r="K11" s="213"/>
      <c r="L11" s="212"/>
      <c r="M11" s="212"/>
      <c r="N11" s="213"/>
      <c r="O11" s="213"/>
      <c r="P11" s="212"/>
      <c r="Q11" s="212"/>
      <c r="R11" s="213"/>
      <c r="S11" s="213"/>
      <c r="T11" s="212"/>
      <c r="U11" s="212"/>
      <c r="V11" s="213"/>
      <c r="W11" s="213"/>
      <c r="X11" s="212"/>
      <c r="Y11" s="212"/>
      <c r="Z11" s="213"/>
      <c r="AA11" s="213"/>
    </row>
    <row r="12" spans="1:27" ht="18" customHeight="1" x14ac:dyDescent="0.3">
      <c r="A12" s="214"/>
      <c r="B12" s="193"/>
      <c r="C12" s="194"/>
      <c r="D12" s="219">
        <f t="shared" si="0"/>
        <v>0</v>
      </c>
      <c r="E12" s="220">
        <f t="shared" si="1"/>
        <v>0</v>
      </c>
      <c r="F12" s="195"/>
      <c r="G12" s="195">
        <f t="shared" si="2"/>
        <v>0</v>
      </c>
      <c r="H12" s="212"/>
      <c r="I12" s="212"/>
      <c r="J12" s="213"/>
      <c r="K12" s="213"/>
      <c r="L12" s="212"/>
      <c r="M12" s="212"/>
      <c r="N12" s="213"/>
      <c r="O12" s="213"/>
      <c r="P12" s="212"/>
      <c r="Q12" s="212"/>
      <c r="R12" s="213"/>
      <c r="S12" s="213"/>
      <c r="T12" s="212"/>
      <c r="U12" s="212"/>
      <c r="V12" s="213"/>
      <c r="W12" s="213"/>
      <c r="X12" s="212"/>
      <c r="Y12" s="212"/>
      <c r="Z12" s="213"/>
      <c r="AA12" s="213"/>
    </row>
    <row r="13" spans="1:27" ht="18" customHeight="1" x14ac:dyDescent="0.3">
      <c r="A13" s="214"/>
      <c r="B13" s="193"/>
      <c r="C13" s="194"/>
      <c r="D13" s="219">
        <f t="shared" si="0"/>
        <v>0</v>
      </c>
      <c r="E13" s="220">
        <f t="shared" si="1"/>
        <v>0</v>
      </c>
      <c r="F13" s="195"/>
      <c r="G13" s="195">
        <f t="shared" si="2"/>
        <v>0</v>
      </c>
      <c r="H13" s="212"/>
      <c r="I13" s="212"/>
      <c r="J13" s="213"/>
      <c r="K13" s="213"/>
      <c r="L13" s="212"/>
      <c r="M13" s="212"/>
      <c r="N13" s="213"/>
      <c r="O13" s="213"/>
      <c r="P13" s="212"/>
      <c r="Q13" s="212"/>
      <c r="R13" s="213"/>
      <c r="S13" s="213"/>
      <c r="T13" s="212"/>
      <c r="U13" s="212"/>
      <c r="V13" s="213"/>
      <c r="W13" s="213"/>
      <c r="X13" s="212"/>
      <c r="Y13" s="212"/>
      <c r="Z13" s="213"/>
      <c r="AA13" s="213"/>
    </row>
    <row r="14" spans="1:27" ht="18" customHeight="1" x14ac:dyDescent="0.3">
      <c r="A14" s="214"/>
      <c r="B14" s="193"/>
      <c r="C14" s="194"/>
      <c r="D14" s="219">
        <f t="shared" si="0"/>
        <v>0</v>
      </c>
      <c r="E14" s="220">
        <f t="shared" si="1"/>
        <v>0</v>
      </c>
      <c r="F14" s="195"/>
      <c r="G14" s="195">
        <f t="shared" si="2"/>
        <v>0</v>
      </c>
      <c r="H14" s="212"/>
      <c r="I14" s="212"/>
      <c r="J14" s="213"/>
      <c r="K14" s="213"/>
      <c r="L14" s="212"/>
      <c r="M14" s="212"/>
      <c r="N14" s="213"/>
      <c r="O14" s="213"/>
      <c r="P14" s="212"/>
      <c r="Q14" s="212"/>
      <c r="R14" s="213"/>
      <c r="S14" s="213"/>
      <c r="T14" s="212"/>
      <c r="U14" s="212"/>
      <c r="V14" s="213"/>
      <c r="W14" s="213"/>
      <c r="X14" s="212"/>
      <c r="Y14" s="212"/>
      <c r="Z14" s="213"/>
      <c r="AA14" s="213"/>
    </row>
    <row r="15" spans="1:27" ht="18" customHeight="1" x14ac:dyDescent="0.3">
      <c r="A15" s="214"/>
      <c r="B15" s="193"/>
      <c r="C15" s="194"/>
      <c r="D15" s="219">
        <f t="shared" si="0"/>
        <v>0</v>
      </c>
      <c r="E15" s="220">
        <f t="shared" si="1"/>
        <v>0</v>
      </c>
      <c r="F15" s="195"/>
      <c r="G15" s="195">
        <f t="shared" si="2"/>
        <v>0</v>
      </c>
      <c r="H15" s="212"/>
      <c r="I15" s="212"/>
      <c r="J15" s="213"/>
      <c r="K15" s="213"/>
      <c r="L15" s="212"/>
      <c r="M15" s="212"/>
      <c r="N15" s="213"/>
      <c r="O15" s="213"/>
      <c r="P15" s="212"/>
      <c r="Q15" s="212"/>
      <c r="R15" s="213"/>
      <c r="S15" s="213"/>
      <c r="T15" s="212"/>
      <c r="U15" s="212"/>
      <c r="V15" s="213"/>
      <c r="W15" s="213"/>
      <c r="X15" s="212"/>
      <c r="Y15" s="212"/>
      <c r="Z15" s="213"/>
      <c r="AA15" s="213"/>
    </row>
    <row r="16" spans="1:27" ht="18" customHeight="1" x14ac:dyDescent="0.3">
      <c r="A16" s="214"/>
      <c r="B16" s="193"/>
      <c r="C16" s="194"/>
      <c r="D16" s="219">
        <f t="shared" si="0"/>
        <v>0</v>
      </c>
      <c r="E16" s="220">
        <f t="shared" si="1"/>
        <v>0</v>
      </c>
      <c r="F16" s="195"/>
      <c r="G16" s="195">
        <f t="shared" si="2"/>
        <v>0</v>
      </c>
      <c r="H16" s="212"/>
      <c r="I16" s="212"/>
      <c r="J16" s="213"/>
      <c r="K16" s="213"/>
      <c r="L16" s="212"/>
      <c r="M16" s="212"/>
      <c r="N16" s="213"/>
      <c r="O16" s="213"/>
      <c r="P16" s="212"/>
      <c r="Q16" s="212"/>
      <c r="R16" s="213"/>
      <c r="S16" s="213"/>
      <c r="T16" s="212"/>
      <c r="U16" s="212"/>
      <c r="V16" s="213"/>
      <c r="W16" s="213"/>
      <c r="X16" s="212"/>
      <c r="Y16" s="212"/>
      <c r="Z16" s="213"/>
      <c r="AA16" s="213"/>
    </row>
    <row r="17" spans="1:27" ht="18" customHeight="1" x14ac:dyDescent="0.3">
      <c r="A17" s="214"/>
      <c r="B17" s="193"/>
      <c r="C17" s="194"/>
      <c r="D17" s="219">
        <f t="shared" si="0"/>
        <v>0</v>
      </c>
      <c r="E17" s="220">
        <f t="shared" si="1"/>
        <v>0</v>
      </c>
      <c r="F17" s="195"/>
      <c r="G17" s="195">
        <f t="shared" si="2"/>
        <v>0</v>
      </c>
      <c r="H17" s="212"/>
      <c r="I17" s="212"/>
      <c r="J17" s="213"/>
      <c r="K17" s="213"/>
      <c r="L17" s="212"/>
      <c r="M17" s="212"/>
      <c r="N17" s="213"/>
      <c r="O17" s="213"/>
      <c r="P17" s="212"/>
      <c r="Q17" s="212"/>
      <c r="R17" s="213"/>
      <c r="S17" s="213"/>
      <c r="T17" s="212"/>
      <c r="U17" s="212"/>
      <c r="V17" s="213"/>
      <c r="W17" s="213"/>
      <c r="X17" s="212"/>
      <c r="Y17" s="212"/>
      <c r="Z17" s="213"/>
      <c r="AA17" s="213"/>
    </row>
    <row r="18" spans="1:27" ht="18" customHeight="1" x14ac:dyDescent="0.3">
      <c r="A18" s="214"/>
      <c r="B18" s="193"/>
      <c r="C18" s="194"/>
      <c r="D18" s="219">
        <f t="shared" si="0"/>
        <v>0</v>
      </c>
      <c r="E18" s="220">
        <f t="shared" si="1"/>
        <v>0</v>
      </c>
      <c r="F18" s="195"/>
      <c r="G18" s="195">
        <f t="shared" si="2"/>
        <v>0</v>
      </c>
      <c r="H18" s="212"/>
      <c r="I18" s="212"/>
      <c r="J18" s="213"/>
      <c r="K18" s="213"/>
      <c r="L18" s="212"/>
      <c r="M18" s="212"/>
      <c r="N18" s="213"/>
      <c r="O18" s="213"/>
      <c r="P18" s="212"/>
      <c r="Q18" s="212"/>
      <c r="R18" s="213"/>
      <c r="S18" s="213"/>
      <c r="T18" s="212"/>
      <c r="U18" s="212"/>
      <c r="V18" s="213"/>
      <c r="W18" s="213"/>
      <c r="X18" s="212"/>
      <c r="Y18" s="212"/>
      <c r="Z18" s="213"/>
      <c r="AA18" s="213"/>
    </row>
    <row r="19" spans="1:27" ht="18" customHeight="1" x14ac:dyDescent="0.3">
      <c r="A19" s="214"/>
      <c r="B19" s="193"/>
      <c r="C19" s="194"/>
      <c r="D19" s="219">
        <f t="shared" si="0"/>
        <v>0</v>
      </c>
      <c r="E19" s="220">
        <f t="shared" si="1"/>
        <v>0</v>
      </c>
      <c r="F19" s="195"/>
      <c r="G19" s="195">
        <f t="shared" si="2"/>
        <v>0</v>
      </c>
      <c r="H19" s="212"/>
      <c r="I19" s="212"/>
      <c r="J19" s="213"/>
      <c r="K19" s="213"/>
      <c r="L19" s="212"/>
      <c r="M19" s="212"/>
      <c r="N19" s="213"/>
      <c r="O19" s="213"/>
      <c r="P19" s="212"/>
      <c r="Q19" s="212"/>
      <c r="R19" s="213"/>
      <c r="S19" s="213"/>
      <c r="T19" s="212"/>
      <c r="U19" s="212"/>
      <c r="V19" s="213"/>
      <c r="W19" s="213"/>
      <c r="X19" s="212"/>
      <c r="Y19" s="212"/>
      <c r="Z19" s="213"/>
      <c r="AA19" s="213"/>
    </row>
    <row r="20" spans="1:27" ht="18" customHeight="1" x14ac:dyDescent="0.3">
      <c r="A20" s="214"/>
      <c r="B20" s="193"/>
      <c r="C20" s="194"/>
      <c r="D20" s="219">
        <f t="shared" si="0"/>
        <v>0</v>
      </c>
      <c r="E20" s="220">
        <f t="shared" si="1"/>
        <v>0</v>
      </c>
      <c r="F20" s="195"/>
      <c r="G20" s="195">
        <f t="shared" si="2"/>
        <v>0</v>
      </c>
      <c r="H20" s="212"/>
      <c r="I20" s="212"/>
      <c r="J20" s="213"/>
      <c r="K20" s="213"/>
      <c r="L20" s="212"/>
      <c r="M20" s="212"/>
      <c r="N20" s="213"/>
      <c r="O20" s="213"/>
      <c r="P20" s="212"/>
      <c r="Q20" s="212"/>
      <c r="R20" s="213"/>
      <c r="S20" s="213"/>
      <c r="T20" s="212"/>
      <c r="U20" s="212"/>
      <c r="V20" s="213"/>
      <c r="W20" s="213"/>
      <c r="X20" s="212"/>
      <c r="Y20" s="212"/>
      <c r="Z20" s="213"/>
      <c r="AA20" s="213"/>
    </row>
    <row r="21" spans="1:27" ht="18" customHeight="1" x14ac:dyDescent="0.3">
      <c r="A21" s="214"/>
      <c r="B21" s="193"/>
      <c r="C21" s="194"/>
      <c r="D21" s="219">
        <f t="shared" si="0"/>
        <v>0</v>
      </c>
      <c r="E21" s="220">
        <f t="shared" si="1"/>
        <v>0</v>
      </c>
      <c r="F21" s="195"/>
      <c r="G21" s="195">
        <f t="shared" si="2"/>
        <v>0</v>
      </c>
      <c r="H21" s="212"/>
      <c r="I21" s="212"/>
      <c r="J21" s="213"/>
      <c r="K21" s="213"/>
      <c r="L21" s="212"/>
      <c r="M21" s="212"/>
      <c r="N21" s="213"/>
      <c r="O21" s="213"/>
      <c r="P21" s="212"/>
      <c r="Q21" s="212"/>
      <c r="R21" s="213"/>
      <c r="S21" s="213"/>
      <c r="T21" s="212"/>
      <c r="U21" s="212"/>
      <c r="V21" s="213"/>
      <c r="W21" s="213"/>
      <c r="X21" s="212"/>
      <c r="Y21" s="212"/>
      <c r="Z21" s="213"/>
      <c r="AA21" s="213"/>
    </row>
    <row r="22" spans="1:27" ht="18" customHeight="1" x14ac:dyDescent="0.3">
      <c r="A22" s="214"/>
      <c r="B22" s="193"/>
      <c r="C22" s="194"/>
      <c r="D22" s="219">
        <f t="shared" si="0"/>
        <v>0</v>
      </c>
      <c r="E22" s="220">
        <f t="shared" si="1"/>
        <v>0</v>
      </c>
      <c r="F22" s="195"/>
      <c r="G22" s="195">
        <f t="shared" si="2"/>
        <v>0</v>
      </c>
      <c r="H22" s="212"/>
      <c r="I22" s="212"/>
      <c r="J22" s="213"/>
      <c r="K22" s="213"/>
      <c r="L22" s="212"/>
      <c r="M22" s="212"/>
      <c r="N22" s="213"/>
      <c r="O22" s="213"/>
      <c r="P22" s="212"/>
      <c r="Q22" s="212"/>
      <c r="R22" s="213"/>
      <c r="S22" s="213"/>
      <c r="T22" s="212"/>
      <c r="U22" s="212"/>
      <c r="V22" s="213"/>
      <c r="W22" s="213"/>
      <c r="X22" s="212"/>
      <c r="Y22" s="212"/>
      <c r="Z22" s="213"/>
      <c r="AA22" s="213"/>
    </row>
    <row r="23" spans="1:27" ht="18" customHeight="1" x14ac:dyDescent="0.3">
      <c r="A23" s="214"/>
      <c r="B23" s="193"/>
      <c r="C23" s="194"/>
      <c r="D23" s="219">
        <f t="shared" si="0"/>
        <v>0</v>
      </c>
      <c r="E23" s="220">
        <f t="shared" si="1"/>
        <v>0</v>
      </c>
      <c r="F23" s="195"/>
      <c r="G23" s="195">
        <f t="shared" si="2"/>
        <v>0</v>
      </c>
      <c r="H23" s="212"/>
      <c r="I23" s="212"/>
      <c r="J23" s="213"/>
      <c r="K23" s="213"/>
      <c r="L23" s="212"/>
      <c r="M23" s="212"/>
      <c r="N23" s="213"/>
      <c r="O23" s="213"/>
      <c r="P23" s="212"/>
      <c r="Q23" s="212"/>
      <c r="R23" s="213"/>
      <c r="S23" s="213"/>
      <c r="T23" s="212"/>
      <c r="U23" s="212"/>
      <c r="V23" s="213"/>
      <c r="W23" s="213"/>
      <c r="X23" s="212"/>
      <c r="Y23" s="212"/>
      <c r="Z23" s="213"/>
      <c r="AA23" s="213"/>
    </row>
    <row r="24" spans="1:27" ht="18" customHeight="1" x14ac:dyDescent="0.3">
      <c r="A24" s="214"/>
      <c r="B24" s="193"/>
      <c r="C24" s="194"/>
      <c r="D24" s="219">
        <f t="shared" si="0"/>
        <v>0</v>
      </c>
      <c r="E24" s="220">
        <f>I24+K24+M24+O24+Q24+S24+U24</f>
        <v>0</v>
      </c>
      <c r="F24" s="195"/>
      <c r="G24" s="195">
        <f t="shared" si="2"/>
        <v>0</v>
      </c>
      <c r="H24" s="212"/>
      <c r="I24" s="212"/>
      <c r="J24" s="213"/>
      <c r="K24" s="213"/>
      <c r="L24" s="212"/>
      <c r="M24" s="212"/>
      <c r="N24" s="213"/>
      <c r="O24" s="213"/>
      <c r="P24" s="212"/>
      <c r="Q24" s="212"/>
      <c r="R24" s="213"/>
      <c r="S24" s="213"/>
      <c r="T24" s="212"/>
      <c r="U24" s="212"/>
      <c r="V24" s="213"/>
      <c r="W24" s="213"/>
      <c r="X24" s="212"/>
      <c r="Y24" s="212"/>
      <c r="Z24" s="213"/>
      <c r="AA24" s="213"/>
    </row>
    <row r="25" spans="1:27" ht="18" customHeight="1" x14ac:dyDescent="0.3">
      <c r="A25" s="214"/>
      <c r="B25" s="193"/>
      <c r="C25" s="194"/>
      <c r="D25" s="219">
        <f t="shared" si="0"/>
        <v>0</v>
      </c>
      <c r="E25" s="220">
        <f t="shared" ref="E25:E48" si="3">I25+K25+M25+O25+Q25+S25+U25</f>
        <v>0</v>
      </c>
      <c r="F25" s="195"/>
      <c r="G25" s="195">
        <f t="shared" si="2"/>
        <v>0</v>
      </c>
      <c r="H25" s="212"/>
      <c r="I25" s="212"/>
      <c r="J25" s="213"/>
      <c r="K25" s="213"/>
      <c r="L25" s="212"/>
      <c r="M25" s="212"/>
      <c r="N25" s="213"/>
      <c r="O25" s="213"/>
      <c r="P25" s="212"/>
      <c r="Q25" s="212"/>
      <c r="R25" s="213"/>
      <c r="S25" s="213"/>
      <c r="T25" s="212"/>
      <c r="U25" s="212"/>
      <c r="V25" s="213"/>
      <c r="W25" s="213"/>
      <c r="X25" s="212"/>
      <c r="Y25" s="212"/>
      <c r="Z25" s="213"/>
      <c r="AA25" s="213"/>
    </row>
    <row r="26" spans="1:27" ht="18" customHeight="1" x14ac:dyDescent="0.3">
      <c r="A26" s="214"/>
      <c r="B26" s="193"/>
      <c r="C26" s="194"/>
      <c r="D26" s="219">
        <f t="shared" si="0"/>
        <v>0</v>
      </c>
      <c r="E26" s="220">
        <f t="shared" si="3"/>
        <v>0</v>
      </c>
      <c r="F26" s="195"/>
      <c r="G26" s="195">
        <f t="shared" si="2"/>
        <v>0</v>
      </c>
      <c r="H26" s="212"/>
      <c r="I26" s="212"/>
      <c r="J26" s="213"/>
      <c r="K26" s="213"/>
      <c r="L26" s="212"/>
      <c r="M26" s="212"/>
      <c r="N26" s="213"/>
      <c r="O26" s="213"/>
      <c r="P26" s="212"/>
      <c r="Q26" s="212"/>
      <c r="R26" s="213"/>
      <c r="S26" s="213"/>
      <c r="T26" s="212"/>
      <c r="U26" s="212"/>
      <c r="V26" s="213"/>
      <c r="W26" s="213"/>
      <c r="X26" s="212"/>
      <c r="Y26" s="212"/>
      <c r="Z26" s="213"/>
      <c r="AA26" s="213"/>
    </row>
    <row r="27" spans="1:27" ht="18" customHeight="1" x14ac:dyDescent="0.3">
      <c r="A27" s="214"/>
      <c r="B27" s="193"/>
      <c r="C27" s="194"/>
      <c r="D27" s="219">
        <f t="shared" si="0"/>
        <v>0</v>
      </c>
      <c r="E27" s="220">
        <f t="shared" si="3"/>
        <v>0</v>
      </c>
      <c r="F27" s="195"/>
      <c r="G27" s="195">
        <f t="shared" si="2"/>
        <v>0</v>
      </c>
      <c r="H27" s="212"/>
      <c r="I27" s="212"/>
      <c r="J27" s="213"/>
      <c r="K27" s="213"/>
      <c r="L27" s="212"/>
      <c r="M27" s="212"/>
      <c r="N27" s="213"/>
      <c r="O27" s="213"/>
      <c r="P27" s="212"/>
      <c r="Q27" s="212"/>
      <c r="R27" s="213"/>
      <c r="S27" s="213"/>
      <c r="T27" s="212"/>
      <c r="U27" s="212"/>
      <c r="V27" s="213"/>
      <c r="W27" s="213"/>
      <c r="X27" s="212"/>
      <c r="Y27" s="212"/>
      <c r="Z27" s="213"/>
      <c r="AA27" s="213"/>
    </row>
    <row r="28" spans="1:27" ht="18" customHeight="1" x14ac:dyDescent="0.3">
      <c r="A28" s="214"/>
      <c r="B28" s="193"/>
      <c r="C28" s="194"/>
      <c r="D28" s="219">
        <f t="shared" si="0"/>
        <v>0</v>
      </c>
      <c r="E28" s="220">
        <f t="shared" si="3"/>
        <v>0</v>
      </c>
      <c r="F28" s="195"/>
      <c r="G28" s="195">
        <f t="shared" si="2"/>
        <v>0</v>
      </c>
      <c r="H28" s="212"/>
      <c r="I28" s="212"/>
      <c r="J28" s="213"/>
      <c r="K28" s="213"/>
      <c r="L28" s="212"/>
      <c r="M28" s="212"/>
      <c r="N28" s="213"/>
      <c r="O28" s="213"/>
      <c r="P28" s="212"/>
      <c r="Q28" s="212"/>
      <c r="R28" s="213"/>
      <c r="S28" s="213"/>
      <c r="T28" s="212"/>
      <c r="U28" s="212"/>
      <c r="V28" s="213"/>
      <c r="W28" s="213"/>
      <c r="X28" s="212"/>
      <c r="Y28" s="212"/>
      <c r="Z28" s="213"/>
      <c r="AA28" s="213"/>
    </row>
    <row r="29" spans="1:27" ht="18" customHeight="1" x14ac:dyDescent="0.3">
      <c r="A29" s="214"/>
      <c r="B29" s="193"/>
      <c r="C29" s="194"/>
      <c r="D29" s="219">
        <f t="shared" si="0"/>
        <v>0</v>
      </c>
      <c r="E29" s="220">
        <f t="shared" si="3"/>
        <v>0</v>
      </c>
      <c r="F29" s="195"/>
      <c r="G29" s="195">
        <f t="shared" si="2"/>
        <v>0</v>
      </c>
      <c r="H29" s="212"/>
      <c r="I29" s="212"/>
      <c r="J29" s="213"/>
      <c r="K29" s="213"/>
      <c r="L29" s="212"/>
      <c r="M29" s="212"/>
      <c r="N29" s="213"/>
      <c r="O29" s="213"/>
      <c r="P29" s="212"/>
      <c r="Q29" s="212"/>
      <c r="R29" s="213"/>
      <c r="S29" s="213"/>
      <c r="T29" s="212"/>
      <c r="U29" s="212"/>
      <c r="V29" s="213"/>
      <c r="W29" s="213"/>
      <c r="X29" s="212"/>
      <c r="Y29" s="212"/>
      <c r="Z29" s="213"/>
      <c r="AA29" s="213"/>
    </row>
    <row r="30" spans="1:27" ht="18" customHeight="1" x14ac:dyDescent="0.3">
      <c r="A30" s="214"/>
      <c r="B30" s="193"/>
      <c r="C30" s="194"/>
      <c r="D30" s="219">
        <f t="shared" si="0"/>
        <v>0</v>
      </c>
      <c r="E30" s="220">
        <f t="shared" si="3"/>
        <v>0</v>
      </c>
      <c r="F30" s="195"/>
      <c r="G30" s="195">
        <f t="shared" si="2"/>
        <v>0</v>
      </c>
      <c r="H30" s="212"/>
      <c r="I30" s="212"/>
      <c r="J30" s="213"/>
      <c r="K30" s="213"/>
      <c r="L30" s="212"/>
      <c r="M30" s="212"/>
      <c r="N30" s="213"/>
      <c r="O30" s="213"/>
      <c r="P30" s="212"/>
      <c r="Q30" s="212"/>
      <c r="R30" s="213"/>
      <c r="S30" s="213"/>
      <c r="T30" s="212"/>
      <c r="U30" s="212"/>
      <c r="V30" s="213"/>
      <c r="W30" s="213"/>
      <c r="X30" s="212"/>
      <c r="Y30" s="212"/>
      <c r="Z30" s="213"/>
      <c r="AA30" s="213"/>
    </row>
    <row r="31" spans="1:27" ht="18" customHeight="1" x14ac:dyDescent="0.3">
      <c r="A31" s="214"/>
      <c r="B31" s="193"/>
      <c r="C31" s="194"/>
      <c r="D31" s="219">
        <f t="shared" si="0"/>
        <v>0</v>
      </c>
      <c r="E31" s="220">
        <f t="shared" si="3"/>
        <v>0</v>
      </c>
      <c r="F31" s="195"/>
      <c r="G31" s="195">
        <f t="shared" si="2"/>
        <v>0</v>
      </c>
      <c r="H31" s="212"/>
      <c r="I31" s="212"/>
      <c r="J31" s="213"/>
      <c r="K31" s="213"/>
      <c r="L31" s="212"/>
      <c r="M31" s="212"/>
      <c r="N31" s="213"/>
      <c r="O31" s="213"/>
      <c r="P31" s="212"/>
      <c r="Q31" s="212"/>
      <c r="R31" s="213"/>
      <c r="S31" s="213"/>
      <c r="T31" s="212"/>
      <c r="U31" s="212"/>
      <c r="V31" s="213"/>
      <c r="W31" s="213"/>
      <c r="X31" s="212"/>
      <c r="Y31" s="212"/>
      <c r="Z31" s="213"/>
      <c r="AA31" s="213"/>
    </row>
    <row r="32" spans="1:27" ht="18" customHeight="1" x14ac:dyDescent="0.3">
      <c r="A32" s="214"/>
      <c r="B32" s="193"/>
      <c r="C32" s="194"/>
      <c r="D32" s="219">
        <f t="shared" si="0"/>
        <v>0</v>
      </c>
      <c r="E32" s="220">
        <f t="shared" si="3"/>
        <v>0</v>
      </c>
      <c r="F32" s="195"/>
      <c r="G32" s="195">
        <f t="shared" si="2"/>
        <v>0</v>
      </c>
      <c r="H32" s="212"/>
      <c r="I32" s="212"/>
      <c r="J32" s="213"/>
      <c r="K32" s="213"/>
      <c r="L32" s="212"/>
      <c r="M32" s="212"/>
      <c r="N32" s="213"/>
      <c r="O32" s="213"/>
      <c r="P32" s="212"/>
      <c r="Q32" s="212"/>
      <c r="R32" s="213"/>
      <c r="S32" s="213"/>
      <c r="T32" s="212"/>
      <c r="U32" s="212"/>
      <c r="V32" s="213"/>
      <c r="W32" s="213"/>
      <c r="X32" s="212"/>
      <c r="Y32" s="212"/>
      <c r="Z32" s="213"/>
      <c r="AA32" s="213"/>
    </row>
    <row r="33" spans="1:27" ht="18" customHeight="1" x14ac:dyDescent="0.3">
      <c r="A33" s="214"/>
      <c r="B33" s="193"/>
      <c r="C33" s="194"/>
      <c r="D33" s="219">
        <f t="shared" si="0"/>
        <v>0</v>
      </c>
      <c r="E33" s="220">
        <f t="shared" si="3"/>
        <v>0</v>
      </c>
      <c r="F33" s="195"/>
      <c r="G33" s="195">
        <f t="shared" si="2"/>
        <v>0</v>
      </c>
      <c r="H33" s="212"/>
      <c r="I33" s="212"/>
      <c r="J33" s="213"/>
      <c r="K33" s="213"/>
      <c r="L33" s="212"/>
      <c r="M33" s="212"/>
      <c r="N33" s="213"/>
      <c r="O33" s="213"/>
      <c r="P33" s="212"/>
      <c r="Q33" s="212"/>
      <c r="R33" s="213"/>
      <c r="S33" s="213"/>
      <c r="T33" s="212"/>
      <c r="U33" s="212"/>
      <c r="V33" s="213"/>
      <c r="W33" s="213"/>
      <c r="X33" s="212"/>
      <c r="Y33" s="212"/>
      <c r="Z33" s="213"/>
      <c r="AA33" s="213"/>
    </row>
    <row r="34" spans="1:27" ht="18" customHeight="1" x14ac:dyDescent="0.3">
      <c r="A34" s="214"/>
      <c r="B34" s="193"/>
      <c r="C34" s="194"/>
      <c r="D34" s="219">
        <f t="shared" si="0"/>
        <v>0</v>
      </c>
      <c r="E34" s="220">
        <f t="shared" si="3"/>
        <v>0</v>
      </c>
      <c r="F34" s="195"/>
      <c r="G34" s="195">
        <f t="shared" si="2"/>
        <v>0</v>
      </c>
      <c r="H34" s="212"/>
      <c r="I34" s="212"/>
      <c r="J34" s="213"/>
      <c r="K34" s="213"/>
      <c r="L34" s="212"/>
      <c r="M34" s="212"/>
      <c r="N34" s="213"/>
      <c r="O34" s="213"/>
      <c r="P34" s="212"/>
      <c r="Q34" s="212"/>
      <c r="R34" s="213"/>
      <c r="S34" s="213"/>
      <c r="T34" s="212"/>
      <c r="U34" s="212"/>
      <c r="V34" s="213"/>
      <c r="W34" s="213"/>
      <c r="X34" s="212"/>
      <c r="Y34" s="212"/>
      <c r="Z34" s="213"/>
      <c r="AA34" s="213"/>
    </row>
    <row r="35" spans="1:27" ht="18" customHeight="1" x14ac:dyDescent="0.3">
      <c r="A35" s="214"/>
      <c r="B35" s="193"/>
      <c r="C35" s="194"/>
      <c r="D35" s="219">
        <f t="shared" si="0"/>
        <v>0</v>
      </c>
      <c r="E35" s="220">
        <f t="shared" si="3"/>
        <v>0</v>
      </c>
      <c r="F35" s="195"/>
      <c r="G35" s="195">
        <f t="shared" si="2"/>
        <v>0</v>
      </c>
      <c r="H35" s="212"/>
      <c r="I35" s="212"/>
      <c r="J35" s="213"/>
      <c r="K35" s="213"/>
      <c r="L35" s="212"/>
      <c r="M35" s="212"/>
      <c r="N35" s="213"/>
      <c r="O35" s="213"/>
      <c r="P35" s="212"/>
      <c r="Q35" s="212"/>
      <c r="R35" s="213"/>
      <c r="S35" s="213"/>
      <c r="T35" s="212"/>
      <c r="U35" s="212"/>
      <c r="V35" s="213"/>
      <c r="W35" s="213"/>
      <c r="X35" s="212"/>
      <c r="Y35" s="212"/>
      <c r="Z35" s="213"/>
      <c r="AA35" s="213"/>
    </row>
    <row r="36" spans="1:27" ht="18" customHeight="1" x14ac:dyDescent="0.3">
      <c r="A36" s="214"/>
      <c r="B36" s="193"/>
      <c r="C36" s="194"/>
      <c r="D36" s="219">
        <f t="shared" si="0"/>
        <v>0</v>
      </c>
      <c r="E36" s="220">
        <f t="shared" si="3"/>
        <v>0</v>
      </c>
      <c r="F36" s="195"/>
      <c r="G36" s="195">
        <f t="shared" si="2"/>
        <v>0</v>
      </c>
      <c r="H36" s="212"/>
      <c r="I36" s="212"/>
      <c r="J36" s="213"/>
      <c r="K36" s="213"/>
      <c r="L36" s="212"/>
      <c r="M36" s="212"/>
      <c r="N36" s="213"/>
      <c r="O36" s="213"/>
      <c r="P36" s="212"/>
      <c r="Q36" s="212"/>
      <c r="R36" s="213"/>
      <c r="S36" s="213"/>
      <c r="T36" s="212"/>
      <c r="U36" s="212"/>
      <c r="V36" s="213"/>
      <c r="W36" s="213"/>
      <c r="X36" s="212"/>
      <c r="Y36" s="212"/>
      <c r="Z36" s="213"/>
      <c r="AA36" s="213"/>
    </row>
    <row r="37" spans="1:27" ht="18" customHeight="1" x14ac:dyDescent="0.3">
      <c r="A37" s="214"/>
      <c r="B37" s="193"/>
      <c r="C37" s="194"/>
      <c r="D37" s="219">
        <f t="shared" si="0"/>
        <v>0</v>
      </c>
      <c r="E37" s="220">
        <f t="shared" si="3"/>
        <v>0</v>
      </c>
      <c r="F37" s="195"/>
      <c r="G37" s="195">
        <f t="shared" si="2"/>
        <v>0</v>
      </c>
      <c r="H37" s="212"/>
      <c r="I37" s="212"/>
      <c r="J37" s="213"/>
      <c r="K37" s="213"/>
      <c r="L37" s="212"/>
      <c r="M37" s="212"/>
      <c r="N37" s="213"/>
      <c r="O37" s="213"/>
      <c r="P37" s="212"/>
      <c r="Q37" s="212"/>
      <c r="R37" s="213"/>
      <c r="S37" s="213"/>
      <c r="T37" s="212"/>
      <c r="U37" s="212"/>
      <c r="V37" s="213"/>
      <c r="W37" s="213"/>
      <c r="X37" s="212"/>
      <c r="Y37" s="212"/>
      <c r="Z37" s="213"/>
      <c r="AA37" s="213"/>
    </row>
    <row r="38" spans="1:27" ht="18" customHeight="1" x14ac:dyDescent="0.3">
      <c r="A38" s="214"/>
      <c r="B38" s="193"/>
      <c r="C38" s="194"/>
      <c r="D38" s="219">
        <f t="shared" si="0"/>
        <v>0</v>
      </c>
      <c r="E38" s="220">
        <f t="shared" si="3"/>
        <v>0</v>
      </c>
      <c r="F38" s="195"/>
      <c r="G38" s="195">
        <f t="shared" si="2"/>
        <v>0</v>
      </c>
      <c r="H38" s="212"/>
      <c r="I38" s="212"/>
      <c r="J38" s="213"/>
      <c r="K38" s="213"/>
      <c r="L38" s="212"/>
      <c r="M38" s="212"/>
      <c r="N38" s="213"/>
      <c r="O38" s="213"/>
      <c r="P38" s="212"/>
      <c r="Q38" s="212"/>
      <c r="R38" s="213"/>
      <c r="S38" s="213"/>
      <c r="T38" s="212"/>
      <c r="U38" s="212"/>
      <c r="V38" s="213"/>
      <c r="W38" s="213"/>
      <c r="X38" s="212"/>
      <c r="Y38" s="212"/>
      <c r="Z38" s="213"/>
      <c r="AA38" s="213"/>
    </row>
    <row r="39" spans="1:27" ht="18" customHeight="1" x14ac:dyDescent="0.3">
      <c r="A39" s="214"/>
      <c r="B39" s="193"/>
      <c r="C39" s="194"/>
      <c r="D39" s="219">
        <f t="shared" si="0"/>
        <v>0</v>
      </c>
      <c r="E39" s="220">
        <f t="shared" si="3"/>
        <v>0</v>
      </c>
      <c r="F39" s="195"/>
      <c r="G39" s="195">
        <f t="shared" si="2"/>
        <v>0</v>
      </c>
      <c r="H39" s="212"/>
      <c r="I39" s="212"/>
      <c r="J39" s="213"/>
      <c r="K39" s="213"/>
      <c r="L39" s="212"/>
      <c r="M39" s="212"/>
      <c r="N39" s="213"/>
      <c r="O39" s="213"/>
      <c r="P39" s="212"/>
      <c r="Q39" s="212"/>
      <c r="R39" s="213"/>
      <c r="S39" s="213"/>
      <c r="T39" s="212"/>
      <c r="U39" s="212"/>
      <c r="V39" s="213"/>
      <c r="W39" s="213"/>
      <c r="X39" s="212"/>
      <c r="Y39" s="212"/>
      <c r="Z39" s="213"/>
      <c r="AA39" s="213"/>
    </row>
    <row r="40" spans="1:27" ht="18" customHeight="1" x14ac:dyDescent="0.3">
      <c r="A40" s="214"/>
      <c r="B40" s="193"/>
      <c r="C40" s="194"/>
      <c r="D40" s="219">
        <f t="shared" si="0"/>
        <v>0</v>
      </c>
      <c r="E40" s="220">
        <f t="shared" si="3"/>
        <v>0</v>
      </c>
      <c r="F40" s="195"/>
      <c r="G40" s="195">
        <f>E40-F40</f>
        <v>0</v>
      </c>
      <c r="H40" s="212"/>
      <c r="I40" s="212"/>
      <c r="J40" s="213"/>
      <c r="K40" s="213"/>
      <c r="L40" s="212"/>
      <c r="M40" s="212"/>
      <c r="N40" s="213"/>
      <c r="O40" s="213"/>
      <c r="P40" s="212"/>
      <c r="Q40" s="212"/>
      <c r="R40" s="213"/>
      <c r="S40" s="213"/>
      <c r="T40" s="212"/>
      <c r="U40" s="212"/>
      <c r="V40" s="213"/>
      <c r="W40" s="213"/>
      <c r="X40" s="212"/>
      <c r="Y40" s="212"/>
      <c r="Z40" s="213"/>
      <c r="AA40" s="213"/>
    </row>
    <row r="41" spans="1:27" ht="18" customHeight="1" x14ac:dyDescent="0.3">
      <c r="A41" s="214"/>
      <c r="B41" s="193"/>
      <c r="C41" s="194"/>
      <c r="D41" s="219">
        <f t="shared" si="0"/>
        <v>0</v>
      </c>
      <c r="E41" s="220">
        <f t="shared" si="3"/>
        <v>0</v>
      </c>
      <c r="F41" s="195"/>
      <c r="G41" s="195">
        <f t="shared" si="2"/>
        <v>0</v>
      </c>
      <c r="H41" s="212"/>
      <c r="I41" s="212"/>
      <c r="J41" s="213"/>
      <c r="K41" s="213"/>
      <c r="L41" s="212"/>
      <c r="M41" s="212"/>
      <c r="N41" s="213"/>
      <c r="O41" s="213"/>
      <c r="P41" s="212"/>
      <c r="Q41" s="212"/>
      <c r="R41" s="213"/>
      <c r="S41" s="213"/>
      <c r="T41" s="212"/>
      <c r="U41" s="212"/>
      <c r="V41" s="213"/>
      <c r="W41" s="213"/>
      <c r="X41" s="212"/>
      <c r="Y41" s="212"/>
      <c r="Z41" s="213"/>
      <c r="AA41" s="213"/>
    </row>
    <row r="42" spans="1:27" ht="18" customHeight="1" x14ac:dyDescent="0.3">
      <c r="A42" s="214"/>
      <c r="B42" s="193"/>
      <c r="C42" s="194"/>
      <c r="D42" s="219">
        <f t="shared" si="0"/>
        <v>0</v>
      </c>
      <c r="E42" s="220">
        <f t="shared" si="3"/>
        <v>0</v>
      </c>
      <c r="F42" s="195"/>
      <c r="G42" s="195">
        <f t="shared" si="2"/>
        <v>0</v>
      </c>
      <c r="H42" s="212"/>
      <c r="I42" s="212"/>
      <c r="J42" s="213"/>
      <c r="K42" s="213"/>
      <c r="L42" s="212"/>
      <c r="M42" s="212"/>
      <c r="N42" s="213"/>
      <c r="O42" s="213"/>
      <c r="P42" s="212"/>
      <c r="Q42" s="212"/>
      <c r="R42" s="213"/>
      <c r="S42" s="213"/>
      <c r="T42" s="212"/>
      <c r="U42" s="212"/>
      <c r="V42" s="213"/>
      <c r="W42" s="213"/>
      <c r="X42" s="212"/>
      <c r="Y42" s="212"/>
      <c r="Z42" s="213"/>
      <c r="AA42" s="213"/>
    </row>
    <row r="43" spans="1:27" ht="18" customHeight="1" x14ac:dyDescent="0.3">
      <c r="A43" s="214"/>
      <c r="B43" s="193"/>
      <c r="C43" s="194"/>
      <c r="D43" s="219">
        <f t="shared" si="0"/>
        <v>0</v>
      </c>
      <c r="E43" s="220">
        <f t="shared" si="3"/>
        <v>0</v>
      </c>
      <c r="F43" s="195"/>
      <c r="G43" s="195">
        <f t="shared" si="2"/>
        <v>0</v>
      </c>
      <c r="H43" s="212"/>
      <c r="I43" s="212"/>
      <c r="J43" s="213"/>
      <c r="K43" s="213"/>
      <c r="L43" s="212"/>
      <c r="M43" s="212"/>
      <c r="N43" s="213"/>
      <c r="O43" s="213"/>
      <c r="P43" s="212"/>
      <c r="Q43" s="212"/>
      <c r="R43" s="213"/>
      <c r="S43" s="213"/>
      <c r="T43" s="212"/>
      <c r="U43" s="212"/>
      <c r="V43" s="213"/>
      <c r="W43" s="213"/>
      <c r="X43" s="212"/>
      <c r="Y43" s="212"/>
      <c r="Z43" s="213"/>
      <c r="AA43" s="213"/>
    </row>
    <row r="44" spans="1:27" ht="18" customHeight="1" x14ac:dyDescent="0.3">
      <c r="A44" s="214"/>
      <c r="B44" s="193"/>
      <c r="C44" s="194"/>
      <c r="D44" s="219">
        <f t="shared" si="0"/>
        <v>0</v>
      </c>
      <c r="E44" s="220">
        <f t="shared" si="3"/>
        <v>0</v>
      </c>
      <c r="F44" s="195"/>
      <c r="G44" s="195">
        <f t="shared" si="2"/>
        <v>0</v>
      </c>
      <c r="H44" s="212"/>
      <c r="I44" s="212"/>
      <c r="J44" s="213"/>
      <c r="K44" s="213"/>
      <c r="L44" s="212"/>
      <c r="M44" s="212"/>
      <c r="N44" s="213"/>
      <c r="O44" s="213"/>
      <c r="P44" s="212"/>
      <c r="Q44" s="212"/>
      <c r="R44" s="213"/>
      <c r="S44" s="213"/>
      <c r="T44" s="212"/>
      <c r="U44" s="212"/>
      <c r="V44" s="213"/>
      <c r="W44" s="213"/>
      <c r="X44" s="212"/>
      <c r="Y44" s="212"/>
      <c r="Z44" s="213"/>
      <c r="AA44" s="213"/>
    </row>
    <row r="45" spans="1:27" ht="18" customHeight="1" x14ac:dyDescent="0.3">
      <c r="A45" s="214"/>
      <c r="B45" s="193"/>
      <c r="C45" s="194"/>
      <c r="D45" s="219">
        <f t="shared" si="0"/>
        <v>0</v>
      </c>
      <c r="E45" s="220">
        <f t="shared" si="3"/>
        <v>0</v>
      </c>
      <c r="F45" s="195"/>
      <c r="G45" s="195">
        <f t="shared" si="2"/>
        <v>0</v>
      </c>
      <c r="H45" s="212"/>
      <c r="I45" s="212"/>
      <c r="J45" s="213"/>
      <c r="K45" s="213"/>
      <c r="L45" s="212"/>
      <c r="M45" s="212"/>
      <c r="N45" s="213"/>
      <c r="O45" s="213"/>
      <c r="P45" s="212"/>
      <c r="Q45" s="212"/>
      <c r="R45" s="213"/>
      <c r="S45" s="213"/>
      <c r="T45" s="212"/>
      <c r="U45" s="212"/>
      <c r="V45" s="213"/>
      <c r="W45" s="213"/>
      <c r="X45" s="212"/>
      <c r="Y45" s="212"/>
      <c r="Z45" s="213"/>
      <c r="AA45" s="213"/>
    </row>
    <row r="46" spans="1:27" ht="18" customHeight="1" x14ac:dyDescent="0.3">
      <c r="A46" s="214"/>
      <c r="B46" s="193"/>
      <c r="C46" s="194"/>
      <c r="D46" s="219">
        <f t="shared" si="0"/>
        <v>0</v>
      </c>
      <c r="E46" s="220">
        <f t="shared" si="3"/>
        <v>0</v>
      </c>
      <c r="F46" s="195"/>
      <c r="G46" s="195">
        <f t="shared" si="2"/>
        <v>0</v>
      </c>
      <c r="H46" s="212"/>
      <c r="I46" s="212"/>
      <c r="J46" s="213"/>
      <c r="K46" s="213"/>
      <c r="L46" s="212"/>
      <c r="M46" s="212"/>
      <c r="N46" s="213"/>
      <c r="O46" s="213"/>
      <c r="P46" s="212"/>
      <c r="Q46" s="212"/>
      <c r="R46" s="213"/>
      <c r="S46" s="213"/>
      <c r="T46" s="212"/>
      <c r="U46" s="212"/>
      <c r="V46" s="213"/>
      <c r="W46" s="213"/>
      <c r="X46" s="212"/>
      <c r="Y46" s="212"/>
      <c r="Z46" s="213"/>
      <c r="AA46" s="213"/>
    </row>
    <row r="47" spans="1:27" ht="18" customHeight="1" x14ac:dyDescent="0.3">
      <c r="A47" s="214"/>
      <c r="B47" s="193"/>
      <c r="C47" s="194"/>
      <c r="D47" s="219">
        <f t="shared" si="0"/>
        <v>0</v>
      </c>
      <c r="E47" s="220">
        <f t="shared" si="3"/>
        <v>0</v>
      </c>
      <c r="F47" s="195"/>
      <c r="G47" s="195">
        <f t="shared" si="2"/>
        <v>0</v>
      </c>
      <c r="H47" s="212"/>
      <c r="I47" s="212"/>
      <c r="J47" s="213"/>
      <c r="K47" s="213"/>
      <c r="L47" s="212"/>
      <c r="M47" s="212"/>
      <c r="N47" s="213"/>
      <c r="O47" s="213"/>
      <c r="P47" s="212"/>
      <c r="Q47" s="212"/>
      <c r="R47" s="213"/>
      <c r="S47" s="213"/>
      <c r="T47" s="212"/>
      <c r="U47" s="212"/>
      <c r="V47" s="213"/>
      <c r="W47" s="213"/>
      <c r="X47" s="212"/>
      <c r="Y47" s="212"/>
      <c r="Z47" s="213"/>
      <c r="AA47" s="213"/>
    </row>
    <row r="48" spans="1:27" ht="18" customHeight="1" x14ac:dyDescent="0.3">
      <c r="A48" s="214"/>
      <c r="B48" s="193"/>
      <c r="C48" s="194"/>
      <c r="D48" s="219">
        <f t="shared" si="0"/>
        <v>0</v>
      </c>
      <c r="E48" s="220">
        <f t="shared" si="3"/>
        <v>0</v>
      </c>
      <c r="F48" s="195"/>
      <c r="G48" s="195">
        <f t="shared" si="2"/>
        <v>0</v>
      </c>
      <c r="H48" s="212"/>
      <c r="I48" s="212"/>
      <c r="J48" s="213"/>
      <c r="K48" s="213"/>
      <c r="L48" s="212"/>
      <c r="M48" s="212"/>
      <c r="N48" s="213"/>
      <c r="O48" s="213"/>
      <c r="P48" s="212"/>
      <c r="Q48" s="212"/>
      <c r="R48" s="213"/>
      <c r="S48" s="213"/>
      <c r="T48" s="212"/>
      <c r="U48" s="212"/>
      <c r="V48" s="213"/>
      <c r="W48" s="213"/>
      <c r="X48" s="212"/>
      <c r="Y48" s="212"/>
      <c r="Z48" s="213"/>
      <c r="AA48" s="213"/>
    </row>
    <row r="49" spans="1:27" s="225" customFormat="1" ht="36.65" customHeight="1" x14ac:dyDescent="0.25">
      <c r="A49" s="233"/>
      <c r="B49" s="221" t="s">
        <v>89</v>
      </c>
      <c r="C49" s="222"/>
      <c r="D49" s="223">
        <f>SUM(D10:D48)</f>
        <v>0</v>
      </c>
      <c r="E49" s="224">
        <f>SUM(E24:E48)</f>
        <v>0</v>
      </c>
      <c r="F49" s="224">
        <f>SUM(F24:F48)</f>
        <v>0</v>
      </c>
      <c r="G49" s="224">
        <f>SUM(G24:G48)</f>
        <v>0</v>
      </c>
      <c r="H49" s="224">
        <f>SUM(H10:H48)</f>
        <v>0</v>
      </c>
      <c r="I49" s="224">
        <v>7925661</v>
      </c>
      <c r="J49" s="224">
        <f t="shared" ref="J49:AA49" si="4">SUM(J10:J48)</f>
        <v>0</v>
      </c>
      <c r="K49" s="224">
        <v>8922221</v>
      </c>
      <c r="L49" s="224">
        <f t="shared" si="4"/>
        <v>0</v>
      </c>
      <c r="M49" s="224">
        <f t="shared" si="4"/>
        <v>0</v>
      </c>
      <c r="N49" s="224">
        <f t="shared" si="4"/>
        <v>0</v>
      </c>
      <c r="O49" s="224">
        <v>696604</v>
      </c>
      <c r="P49" s="224">
        <f t="shared" si="4"/>
        <v>0</v>
      </c>
      <c r="Q49" s="224">
        <v>3677377</v>
      </c>
      <c r="R49" s="224">
        <f t="shared" si="4"/>
        <v>0</v>
      </c>
      <c r="S49" s="224">
        <v>382483</v>
      </c>
      <c r="T49" s="224">
        <f t="shared" si="4"/>
        <v>0</v>
      </c>
      <c r="U49" s="224">
        <f t="shared" si="4"/>
        <v>0</v>
      </c>
      <c r="V49" s="224">
        <f t="shared" si="4"/>
        <v>0</v>
      </c>
      <c r="W49" s="224">
        <f t="shared" si="4"/>
        <v>0</v>
      </c>
      <c r="X49" s="224">
        <f t="shared" si="4"/>
        <v>0</v>
      </c>
      <c r="Y49" s="224">
        <f t="shared" si="4"/>
        <v>0</v>
      </c>
      <c r="Z49" s="224">
        <f t="shared" si="4"/>
        <v>0</v>
      </c>
      <c r="AA49" s="224">
        <f t="shared" si="4"/>
        <v>0</v>
      </c>
    </row>
  </sheetData>
  <mergeCells count="37">
    <mergeCell ref="V8:W8"/>
    <mergeCell ref="X8:Y8"/>
    <mergeCell ref="Z8:AA8"/>
    <mergeCell ref="J8:K8"/>
    <mergeCell ref="L8:M8"/>
    <mergeCell ref="N8:O8"/>
    <mergeCell ref="P8:Q8"/>
    <mergeCell ref="R8:S8"/>
    <mergeCell ref="T8:U8"/>
    <mergeCell ref="T7:U7"/>
    <mergeCell ref="V7:W7"/>
    <mergeCell ref="X7:Y7"/>
    <mergeCell ref="Z7:AA7"/>
    <mergeCell ref="A8:A9"/>
    <mergeCell ref="B8:B9"/>
    <mergeCell ref="C8:C9"/>
    <mergeCell ref="F8:F9"/>
    <mergeCell ref="G8:G9"/>
    <mergeCell ref="H8:I8"/>
    <mergeCell ref="H7:I7"/>
    <mergeCell ref="J7:K7"/>
    <mergeCell ref="L7:M7"/>
    <mergeCell ref="N7:O7"/>
    <mergeCell ref="P7:Q7"/>
    <mergeCell ref="R7:S7"/>
    <mergeCell ref="A5:B5"/>
    <mergeCell ref="C5:F5"/>
    <mergeCell ref="G5:H5"/>
    <mergeCell ref="A6:B6"/>
    <mergeCell ref="C6:F6"/>
    <mergeCell ref="G6:H6"/>
    <mergeCell ref="G4:H4"/>
    <mergeCell ref="A1:B1"/>
    <mergeCell ref="A3:B3"/>
    <mergeCell ref="C3:F3"/>
    <mergeCell ref="A4:B4"/>
    <mergeCell ref="C4:F4"/>
  </mergeCells>
  <pageMargins left="0.7" right="0.7" top="0.75" bottom="0.75"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2</xdr:col>
                    <xdr:colOff>412750</xdr:colOff>
                    <xdr:row>39</xdr:row>
                    <xdr:rowOff>495300</xdr:rowOff>
                  </from>
                  <to>
                    <xdr:col>2</xdr:col>
                    <xdr:colOff>641350</xdr:colOff>
                    <xdr:row>41</xdr:row>
                    <xdr:rowOff>12700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2</xdr:col>
                    <xdr:colOff>412750</xdr:colOff>
                    <xdr:row>40</xdr:row>
                    <xdr:rowOff>495300</xdr:rowOff>
                  </from>
                  <to>
                    <xdr:col>2</xdr:col>
                    <xdr:colOff>641350</xdr:colOff>
                    <xdr:row>42</xdr:row>
                    <xdr:rowOff>12700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xdr:col>
                    <xdr:colOff>412750</xdr:colOff>
                    <xdr:row>41</xdr:row>
                    <xdr:rowOff>495300</xdr:rowOff>
                  </from>
                  <to>
                    <xdr:col>2</xdr:col>
                    <xdr:colOff>641350</xdr:colOff>
                    <xdr:row>43</xdr:row>
                    <xdr:rowOff>12700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xdr:col>
                    <xdr:colOff>412750</xdr:colOff>
                    <xdr:row>42</xdr:row>
                    <xdr:rowOff>495300</xdr:rowOff>
                  </from>
                  <to>
                    <xdr:col>2</xdr:col>
                    <xdr:colOff>641350</xdr:colOff>
                    <xdr:row>44</xdr:row>
                    <xdr:rowOff>12700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xdr:col>
                    <xdr:colOff>412750</xdr:colOff>
                    <xdr:row>43</xdr:row>
                    <xdr:rowOff>495300</xdr:rowOff>
                  </from>
                  <to>
                    <xdr:col>2</xdr:col>
                    <xdr:colOff>641350</xdr:colOff>
                    <xdr:row>45</xdr:row>
                    <xdr:rowOff>12700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xdr:col>
                    <xdr:colOff>412750</xdr:colOff>
                    <xdr:row>44</xdr:row>
                    <xdr:rowOff>495300</xdr:rowOff>
                  </from>
                  <to>
                    <xdr:col>2</xdr:col>
                    <xdr:colOff>641350</xdr:colOff>
                    <xdr:row>46</xdr:row>
                    <xdr:rowOff>12700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2</xdr:col>
                    <xdr:colOff>412750</xdr:colOff>
                    <xdr:row>45</xdr:row>
                    <xdr:rowOff>495300</xdr:rowOff>
                  </from>
                  <to>
                    <xdr:col>2</xdr:col>
                    <xdr:colOff>641350</xdr:colOff>
                    <xdr:row>47</xdr:row>
                    <xdr:rowOff>12700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2</xdr:col>
                    <xdr:colOff>412750</xdr:colOff>
                    <xdr:row>8</xdr:row>
                    <xdr:rowOff>495300</xdr:rowOff>
                  </from>
                  <to>
                    <xdr:col>2</xdr:col>
                    <xdr:colOff>641350</xdr:colOff>
                    <xdr:row>10</xdr:row>
                    <xdr:rowOff>12700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812" r:id="rId95" name="Check Box 92">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813" r:id="rId96" name="Check Box 93">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814" r:id="rId97" name="Check Box 94">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815" r:id="rId98" name="Check Box 95">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816" r:id="rId99" name="Check Box 96">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817" r:id="rId100" name="Check Box 97">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818" r:id="rId101" name="Check Box 98">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819" r:id="rId102" name="Check Box 99">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820" r:id="rId103" name="Check Box 100">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821" r:id="rId104" name="Check Box 101">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822" r:id="rId105" name="Check Box 102">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823" r:id="rId106" name="Check Box 103">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824" r:id="rId107" name="Check Box 104">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825" r:id="rId108" name="Check Box 105">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826" r:id="rId109" name="Check Box 106">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827" r:id="rId110" name="Check Box 107">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828" r:id="rId111" name="Check Box 108">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829" r:id="rId112" name="Check Box 109">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830" r:id="rId113" name="Check Box 110">
              <controlPr defaultSize="0" autoFill="0" autoLine="0" autoPict="0">
                <anchor moveWithCells="1">
                  <from>
                    <xdr:col>2</xdr:col>
                    <xdr:colOff>412750</xdr:colOff>
                    <xdr:row>8</xdr:row>
                    <xdr:rowOff>495300</xdr:rowOff>
                  </from>
                  <to>
                    <xdr:col>2</xdr:col>
                    <xdr:colOff>641350</xdr:colOff>
                    <xdr:row>10</xdr:row>
                    <xdr:rowOff>12700</xdr:rowOff>
                  </to>
                </anchor>
              </controlPr>
            </control>
          </mc:Choice>
        </mc:AlternateContent>
        <mc:AlternateContent xmlns:mc="http://schemas.openxmlformats.org/markup-compatibility/2006">
          <mc:Choice Requires="x14">
            <control shapeId="30831" r:id="rId114" name="Check Box 111">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832" r:id="rId115" name="Check Box 112">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833" r:id="rId116" name="Check Box 113">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834" r:id="rId117" name="Check Box 114">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835" r:id="rId118" name="Check Box 115">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836" r:id="rId119" name="Check Box 116">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837" r:id="rId120" name="Check Box 117">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838" r:id="rId121" name="Check Box 118">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839" r:id="rId122" name="Check Box 119">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840" r:id="rId123" name="Check Box 120">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841" r:id="rId124" name="Check Box 121">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842" r:id="rId125" name="Check Box 122">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843" r:id="rId126" name="Check Box 123">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844" r:id="rId127" name="Check Box 124">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845" r:id="rId128" name="Check Box 125">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846" r:id="rId129" name="Check Box 126">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847" r:id="rId130" name="Check Box 127">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848" r:id="rId131" name="Check Box 128">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849" r:id="rId132" name="Check Box 129">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850" r:id="rId133" name="Check Box 130">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851" r:id="rId134" name="Check Box 131">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852" r:id="rId135" name="Check Box 132">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853" r:id="rId136" name="Check Box 133">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854" r:id="rId137" name="Check Box 134">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855" r:id="rId138" name="Check Box 135">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856" r:id="rId139" name="Check Box 136">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857" r:id="rId140" name="Check Box 137">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858" r:id="rId141" name="Check Box 138">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859" r:id="rId142" name="Check Box 139">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860" r:id="rId143" name="Check Box 140">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861" r:id="rId144" name="Check Box 141">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862" r:id="rId145" name="Check Box 142">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863" r:id="rId146" name="Check Box 143">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864" r:id="rId147" name="Check Box 144">
              <controlPr defaultSize="0" autoFill="0" autoLine="0" autoPict="0">
                <anchor moveWithCells="1">
                  <from>
                    <xdr:col>2</xdr:col>
                    <xdr:colOff>412750</xdr:colOff>
                    <xdr:row>8</xdr:row>
                    <xdr:rowOff>495300</xdr:rowOff>
                  </from>
                  <to>
                    <xdr:col>2</xdr:col>
                    <xdr:colOff>641350</xdr:colOff>
                    <xdr:row>10</xdr:row>
                    <xdr:rowOff>12700</xdr:rowOff>
                  </to>
                </anchor>
              </controlPr>
            </control>
          </mc:Choice>
        </mc:AlternateContent>
        <mc:AlternateContent xmlns:mc="http://schemas.openxmlformats.org/markup-compatibility/2006">
          <mc:Choice Requires="x14">
            <control shapeId="30865" r:id="rId148" name="Check Box 145">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866" r:id="rId149" name="Check Box 146">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867" r:id="rId150" name="Check Box 147">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868" r:id="rId151" name="Check Box 148">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869" r:id="rId152" name="Check Box 149">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870" r:id="rId153" name="Check Box 150">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871" r:id="rId154" name="Check Box 151">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872" r:id="rId155" name="Check Box 152">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873" r:id="rId156" name="Check Box 153">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874" r:id="rId157" name="Check Box 154">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875" r:id="rId158" name="Check Box 155">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876" r:id="rId159" name="Check Box 156">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877" r:id="rId160" name="Check Box 157">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878" r:id="rId161" name="Check Box 158">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879" r:id="rId162" name="Check Box 159">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880" r:id="rId163" name="Check Box 160">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881" r:id="rId164" name="Check Box 161">
              <controlPr defaultSize="0" autoFill="0" autoLine="0" autoPict="0">
                <anchor moveWithCells="1">
                  <from>
                    <xdr:col>2</xdr:col>
                    <xdr:colOff>412750</xdr:colOff>
                    <xdr:row>39</xdr:row>
                    <xdr:rowOff>495300</xdr:rowOff>
                  </from>
                  <to>
                    <xdr:col>2</xdr:col>
                    <xdr:colOff>641350</xdr:colOff>
                    <xdr:row>41</xdr:row>
                    <xdr:rowOff>12700</xdr:rowOff>
                  </to>
                </anchor>
              </controlPr>
            </control>
          </mc:Choice>
        </mc:AlternateContent>
        <mc:AlternateContent xmlns:mc="http://schemas.openxmlformats.org/markup-compatibility/2006">
          <mc:Choice Requires="x14">
            <control shapeId="30882" r:id="rId165" name="Check Box 162">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883" r:id="rId166" name="Check Box 163">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884" r:id="rId167" name="Check Box 164">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885" r:id="rId168" name="Check Box 165">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886" r:id="rId169" name="Check Box 166">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887" r:id="rId170" name="Check Box 167">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888" r:id="rId171" name="Check Box 168">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889" r:id="rId172" name="Check Box 169">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890" r:id="rId173" name="Check Box 170">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891" r:id="rId174" name="Check Box 171">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892" r:id="rId175" name="Check Box 172">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893" r:id="rId176" name="Check Box 173">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894" r:id="rId177" name="Check Box 174">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895" r:id="rId178" name="Check Box 175">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896" r:id="rId179" name="Check Box 176">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897" r:id="rId180" name="Check Box 177">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898" r:id="rId181" name="Check Box 178">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899" r:id="rId182" name="Check Box 179">
              <controlPr defaultSize="0" autoFill="0" autoLine="0" autoPict="0">
                <anchor moveWithCells="1">
                  <from>
                    <xdr:col>2</xdr:col>
                    <xdr:colOff>412750</xdr:colOff>
                    <xdr:row>8</xdr:row>
                    <xdr:rowOff>495300</xdr:rowOff>
                  </from>
                  <to>
                    <xdr:col>2</xdr:col>
                    <xdr:colOff>641350</xdr:colOff>
                    <xdr:row>10</xdr:row>
                    <xdr:rowOff>12700</xdr:rowOff>
                  </to>
                </anchor>
              </controlPr>
            </control>
          </mc:Choice>
        </mc:AlternateContent>
        <mc:AlternateContent xmlns:mc="http://schemas.openxmlformats.org/markup-compatibility/2006">
          <mc:Choice Requires="x14">
            <control shapeId="30900" r:id="rId183" name="Check Box 180">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901" r:id="rId184" name="Check Box 181">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902" r:id="rId185" name="Check Box 182">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903" r:id="rId186" name="Check Box 183">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904" r:id="rId187" name="Check Box 184">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905" r:id="rId188" name="Check Box 185">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906" r:id="rId189" name="Check Box 186">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907" r:id="rId190" name="Check Box 187">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908" r:id="rId191" name="Check Box 188">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909" r:id="rId192" name="Check Box 189">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910" r:id="rId193" name="Check Box 190">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911" r:id="rId194" name="Check Box 191">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912" r:id="rId195" name="Check Box 192">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913" r:id="rId196" name="Check Box 193">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914" r:id="rId197" name="Check Box 194">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915" r:id="rId198" name="Check Box 195">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916" r:id="rId199" name="Check Box 196">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917" r:id="rId200" name="Check Box 197">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918" r:id="rId201" name="Check Box 198">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919" r:id="rId202" name="Check Box 199">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920" r:id="rId203" name="Check Box 200">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921" r:id="rId204" name="Check Box 201">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922" r:id="rId205" name="Check Box 202">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923" r:id="rId206" name="Check Box 203">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924" r:id="rId207" name="Check Box 204">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925" r:id="rId208" name="Check Box 205">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926" r:id="rId209" name="Check Box 206">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927" r:id="rId210" name="Check Box 207">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928" r:id="rId211" name="Check Box 208">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929" r:id="rId212" name="Check Box 209">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930" r:id="rId213" name="Check Box 210">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931" r:id="rId214" name="Check Box 211">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932" r:id="rId215" name="Check Box 212">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933" r:id="rId216" name="Check Box 213">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934" r:id="rId217" name="Check Box 214">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935" r:id="rId218" name="Check Box 215">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936" r:id="rId219" name="Check Box 216">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937" r:id="rId220" name="Check Box 217">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938" r:id="rId221" name="Check Box 218">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939" r:id="rId222" name="Check Box 219">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940" r:id="rId223" name="Check Box 220">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941" r:id="rId224" name="Check Box 221">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942" r:id="rId225" name="Check Box 222">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943" r:id="rId226" name="Check Box 223">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944" r:id="rId227" name="Check Box 224">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945" r:id="rId228" name="Check Box 225">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946" r:id="rId229" name="Check Box 226">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947" r:id="rId230" name="Check Box 227">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948" r:id="rId231" name="Check Box 228">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949" r:id="rId232" name="Check Box 229">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950" r:id="rId233" name="Check Box 230">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951" r:id="rId234" name="Check Box 231">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952" r:id="rId235" name="Check Box 232">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953" r:id="rId236" name="Check Box 233">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954" r:id="rId237" name="Check Box 234">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955" r:id="rId238" name="Check Box 235">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956" r:id="rId239" name="Check Box 236">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957" r:id="rId240" name="Check Box 237">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958" r:id="rId241" name="Check Box 238">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959" r:id="rId242" name="Check Box 239">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960" r:id="rId243" name="Check Box 240">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961" r:id="rId244" name="Check Box 241">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962" r:id="rId245" name="Check Box 242">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963" r:id="rId246" name="Check Box 243">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964" r:id="rId247" name="Check Box 244">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965" r:id="rId248" name="Check Box 245">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966" r:id="rId249" name="Check Box 246">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967" r:id="rId250" name="Check Box 247">
              <controlPr defaultSize="0" autoFill="0" autoLine="0" autoPict="0">
                <anchor moveWithCells="1">
                  <from>
                    <xdr:col>2</xdr:col>
                    <xdr:colOff>412750</xdr:colOff>
                    <xdr:row>8</xdr:row>
                    <xdr:rowOff>495300</xdr:rowOff>
                  </from>
                  <to>
                    <xdr:col>2</xdr:col>
                    <xdr:colOff>641350</xdr:colOff>
                    <xdr:row>10</xdr:row>
                    <xdr:rowOff>12700</xdr:rowOff>
                  </to>
                </anchor>
              </controlPr>
            </control>
          </mc:Choice>
        </mc:AlternateContent>
        <mc:AlternateContent xmlns:mc="http://schemas.openxmlformats.org/markup-compatibility/2006">
          <mc:Choice Requires="x14">
            <control shapeId="30968" r:id="rId251" name="Check Box 248">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969" r:id="rId252" name="Check Box 249">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970" r:id="rId253" name="Check Box 250">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971" r:id="rId254" name="Check Box 251">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972" r:id="rId255" name="Check Box 252">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973" r:id="rId256" name="Check Box 253">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974" r:id="rId257" name="Check Box 254">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975" r:id="rId258" name="Check Box 255">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976" r:id="rId259" name="Check Box 256">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977" r:id="rId260" name="Check Box 257">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978" r:id="rId261" name="Check Box 258">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979" r:id="rId262" name="Check Box 259">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980" r:id="rId263" name="Check Box 260">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981" r:id="rId264" name="Check Box 261">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982" r:id="rId265" name="Check Box 262">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0983" r:id="rId266" name="Check Box 263">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0984" r:id="rId267" name="Check Box 264">
              <controlPr defaultSize="0" autoFill="0" autoLine="0" autoPict="0">
                <anchor moveWithCells="1">
                  <from>
                    <xdr:col>2</xdr:col>
                    <xdr:colOff>412750</xdr:colOff>
                    <xdr:row>8</xdr:row>
                    <xdr:rowOff>495300</xdr:rowOff>
                  </from>
                  <to>
                    <xdr:col>2</xdr:col>
                    <xdr:colOff>641350</xdr:colOff>
                    <xdr:row>10</xdr:row>
                    <xdr:rowOff>31750</xdr:rowOff>
                  </to>
                </anchor>
              </controlPr>
            </control>
          </mc:Choice>
        </mc:AlternateContent>
        <mc:AlternateContent xmlns:mc="http://schemas.openxmlformats.org/markup-compatibility/2006">
          <mc:Choice Requires="x14">
            <control shapeId="30985" r:id="rId268" name="Check Box 265">
              <controlPr defaultSize="0" autoFill="0" autoLine="0" autoPict="0">
                <anchor moveWithCells="1">
                  <from>
                    <xdr:col>2</xdr:col>
                    <xdr:colOff>412750</xdr:colOff>
                    <xdr:row>23</xdr:row>
                    <xdr:rowOff>495300</xdr:rowOff>
                  </from>
                  <to>
                    <xdr:col>2</xdr:col>
                    <xdr:colOff>641350</xdr:colOff>
                    <xdr:row>25</xdr:row>
                    <xdr:rowOff>12700</xdr:rowOff>
                  </to>
                </anchor>
              </controlPr>
            </control>
          </mc:Choice>
        </mc:AlternateContent>
        <mc:AlternateContent xmlns:mc="http://schemas.openxmlformats.org/markup-compatibility/2006">
          <mc:Choice Requires="x14">
            <control shapeId="30986" r:id="rId269" name="Check Box 266">
              <controlPr defaultSize="0" autoFill="0" autoLine="0" autoPict="0">
                <anchor moveWithCells="1">
                  <from>
                    <xdr:col>2</xdr:col>
                    <xdr:colOff>412750</xdr:colOff>
                    <xdr:row>24</xdr:row>
                    <xdr:rowOff>495300</xdr:rowOff>
                  </from>
                  <to>
                    <xdr:col>2</xdr:col>
                    <xdr:colOff>641350</xdr:colOff>
                    <xdr:row>26</xdr:row>
                    <xdr:rowOff>12700</xdr:rowOff>
                  </to>
                </anchor>
              </controlPr>
            </control>
          </mc:Choice>
        </mc:AlternateContent>
        <mc:AlternateContent xmlns:mc="http://schemas.openxmlformats.org/markup-compatibility/2006">
          <mc:Choice Requires="x14">
            <control shapeId="30987" r:id="rId270" name="Check Box 267">
              <controlPr defaultSize="0" autoFill="0" autoLine="0" autoPict="0">
                <anchor moveWithCells="1">
                  <from>
                    <xdr:col>2</xdr:col>
                    <xdr:colOff>412750</xdr:colOff>
                    <xdr:row>25</xdr:row>
                    <xdr:rowOff>495300</xdr:rowOff>
                  </from>
                  <to>
                    <xdr:col>2</xdr:col>
                    <xdr:colOff>641350</xdr:colOff>
                    <xdr:row>27</xdr:row>
                    <xdr:rowOff>12700</xdr:rowOff>
                  </to>
                </anchor>
              </controlPr>
            </control>
          </mc:Choice>
        </mc:AlternateContent>
        <mc:AlternateContent xmlns:mc="http://schemas.openxmlformats.org/markup-compatibility/2006">
          <mc:Choice Requires="x14">
            <control shapeId="30988" r:id="rId271" name="Check Box 268">
              <controlPr defaultSize="0" autoFill="0" autoLine="0" autoPict="0">
                <anchor moveWithCells="1">
                  <from>
                    <xdr:col>2</xdr:col>
                    <xdr:colOff>412750</xdr:colOff>
                    <xdr:row>26</xdr:row>
                    <xdr:rowOff>495300</xdr:rowOff>
                  </from>
                  <to>
                    <xdr:col>2</xdr:col>
                    <xdr:colOff>641350</xdr:colOff>
                    <xdr:row>28</xdr:row>
                    <xdr:rowOff>12700</xdr:rowOff>
                  </to>
                </anchor>
              </controlPr>
            </control>
          </mc:Choice>
        </mc:AlternateContent>
        <mc:AlternateContent xmlns:mc="http://schemas.openxmlformats.org/markup-compatibility/2006">
          <mc:Choice Requires="x14">
            <control shapeId="30989" r:id="rId272" name="Check Box 269">
              <controlPr defaultSize="0" autoFill="0" autoLine="0" autoPict="0">
                <anchor moveWithCells="1">
                  <from>
                    <xdr:col>2</xdr:col>
                    <xdr:colOff>412750</xdr:colOff>
                    <xdr:row>27</xdr:row>
                    <xdr:rowOff>495300</xdr:rowOff>
                  </from>
                  <to>
                    <xdr:col>2</xdr:col>
                    <xdr:colOff>641350</xdr:colOff>
                    <xdr:row>29</xdr:row>
                    <xdr:rowOff>12700</xdr:rowOff>
                  </to>
                </anchor>
              </controlPr>
            </control>
          </mc:Choice>
        </mc:AlternateContent>
        <mc:AlternateContent xmlns:mc="http://schemas.openxmlformats.org/markup-compatibility/2006">
          <mc:Choice Requires="x14">
            <control shapeId="30990" r:id="rId273" name="Check Box 270">
              <controlPr defaultSize="0" autoFill="0" autoLine="0" autoPict="0">
                <anchor moveWithCells="1">
                  <from>
                    <xdr:col>2</xdr:col>
                    <xdr:colOff>412750</xdr:colOff>
                    <xdr:row>28</xdr:row>
                    <xdr:rowOff>495300</xdr:rowOff>
                  </from>
                  <to>
                    <xdr:col>2</xdr:col>
                    <xdr:colOff>641350</xdr:colOff>
                    <xdr:row>30</xdr:row>
                    <xdr:rowOff>12700</xdr:rowOff>
                  </to>
                </anchor>
              </controlPr>
            </control>
          </mc:Choice>
        </mc:AlternateContent>
        <mc:AlternateContent xmlns:mc="http://schemas.openxmlformats.org/markup-compatibility/2006">
          <mc:Choice Requires="x14">
            <control shapeId="30991" r:id="rId274" name="Check Box 271">
              <controlPr defaultSize="0" autoFill="0" autoLine="0" autoPict="0">
                <anchor moveWithCells="1">
                  <from>
                    <xdr:col>2</xdr:col>
                    <xdr:colOff>412750</xdr:colOff>
                    <xdr:row>29</xdr:row>
                    <xdr:rowOff>495300</xdr:rowOff>
                  </from>
                  <to>
                    <xdr:col>2</xdr:col>
                    <xdr:colOff>641350</xdr:colOff>
                    <xdr:row>31</xdr:row>
                    <xdr:rowOff>12700</xdr:rowOff>
                  </to>
                </anchor>
              </controlPr>
            </control>
          </mc:Choice>
        </mc:AlternateContent>
        <mc:AlternateContent xmlns:mc="http://schemas.openxmlformats.org/markup-compatibility/2006">
          <mc:Choice Requires="x14">
            <control shapeId="30992" r:id="rId275" name="Check Box 272">
              <controlPr defaultSize="0" autoFill="0" autoLine="0" autoPict="0">
                <anchor moveWithCells="1">
                  <from>
                    <xdr:col>2</xdr:col>
                    <xdr:colOff>412750</xdr:colOff>
                    <xdr:row>30</xdr:row>
                    <xdr:rowOff>495300</xdr:rowOff>
                  </from>
                  <to>
                    <xdr:col>2</xdr:col>
                    <xdr:colOff>641350</xdr:colOff>
                    <xdr:row>32</xdr:row>
                    <xdr:rowOff>12700</xdr:rowOff>
                  </to>
                </anchor>
              </controlPr>
            </control>
          </mc:Choice>
        </mc:AlternateContent>
        <mc:AlternateContent xmlns:mc="http://schemas.openxmlformats.org/markup-compatibility/2006">
          <mc:Choice Requires="x14">
            <control shapeId="30993" r:id="rId276" name="Check Box 273">
              <controlPr defaultSize="0" autoFill="0" autoLine="0" autoPict="0">
                <anchor moveWithCells="1">
                  <from>
                    <xdr:col>2</xdr:col>
                    <xdr:colOff>412750</xdr:colOff>
                    <xdr:row>31</xdr:row>
                    <xdr:rowOff>495300</xdr:rowOff>
                  </from>
                  <to>
                    <xdr:col>2</xdr:col>
                    <xdr:colOff>641350</xdr:colOff>
                    <xdr:row>33</xdr:row>
                    <xdr:rowOff>12700</xdr:rowOff>
                  </to>
                </anchor>
              </controlPr>
            </control>
          </mc:Choice>
        </mc:AlternateContent>
        <mc:AlternateContent xmlns:mc="http://schemas.openxmlformats.org/markup-compatibility/2006">
          <mc:Choice Requires="x14">
            <control shapeId="30994" r:id="rId277" name="Check Box 274">
              <controlPr defaultSize="0" autoFill="0" autoLine="0" autoPict="0">
                <anchor moveWithCells="1">
                  <from>
                    <xdr:col>2</xdr:col>
                    <xdr:colOff>412750</xdr:colOff>
                    <xdr:row>32</xdr:row>
                    <xdr:rowOff>495300</xdr:rowOff>
                  </from>
                  <to>
                    <xdr:col>2</xdr:col>
                    <xdr:colOff>641350</xdr:colOff>
                    <xdr:row>34</xdr:row>
                    <xdr:rowOff>12700</xdr:rowOff>
                  </to>
                </anchor>
              </controlPr>
            </control>
          </mc:Choice>
        </mc:AlternateContent>
        <mc:AlternateContent xmlns:mc="http://schemas.openxmlformats.org/markup-compatibility/2006">
          <mc:Choice Requires="x14">
            <control shapeId="30995" r:id="rId278" name="Check Box 275">
              <controlPr defaultSize="0" autoFill="0" autoLine="0" autoPict="0">
                <anchor moveWithCells="1">
                  <from>
                    <xdr:col>2</xdr:col>
                    <xdr:colOff>412750</xdr:colOff>
                    <xdr:row>33</xdr:row>
                    <xdr:rowOff>495300</xdr:rowOff>
                  </from>
                  <to>
                    <xdr:col>2</xdr:col>
                    <xdr:colOff>641350</xdr:colOff>
                    <xdr:row>35</xdr:row>
                    <xdr:rowOff>12700</xdr:rowOff>
                  </to>
                </anchor>
              </controlPr>
            </control>
          </mc:Choice>
        </mc:AlternateContent>
        <mc:AlternateContent xmlns:mc="http://schemas.openxmlformats.org/markup-compatibility/2006">
          <mc:Choice Requires="x14">
            <control shapeId="30996" r:id="rId279" name="Check Box 276">
              <controlPr defaultSize="0" autoFill="0" autoLine="0" autoPict="0">
                <anchor moveWithCells="1">
                  <from>
                    <xdr:col>2</xdr:col>
                    <xdr:colOff>412750</xdr:colOff>
                    <xdr:row>34</xdr:row>
                    <xdr:rowOff>495300</xdr:rowOff>
                  </from>
                  <to>
                    <xdr:col>2</xdr:col>
                    <xdr:colOff>641350</xdr:colOff>
                    <xdr:row>36</xdr:row>
                    <xdr:rowOff>12700</xdr:rowOff>
                  </to>
                </anchor>
              </controlPr>
            </control>
          </mc:Choice>
        </mc:AlternateContent>
        <mc:AlternateContent xmlns:mc="http://schemas.openxmlformats.org/markup-compatibility/2006">
          <mc:Choice Requires="x14">
            <control shapeId="30997" r:id="rId280" name="Check Box 277">
              <controlPr defaultSize="0" autoFill="0" autoLine="0" autoPict="0">
                <anchor moveWithCells="1">
                  <from>
                    <xdr:col>2</xdr:col>
                    <xdr:colOff>412750</xdr:colOff>
                    <xdr:row>35</xdr:row>
                    <xdr:rowOff>495300</xdr:rowOff>
                  </from>
                  <to>
                    <xdr:col>2</xdr:col>
                    <xdr:colOff>641350</xdr:colOff>
                    <xdr:row>37</xdr:row>
                    <xdr:rowOff>12700</xdr:rowOff>
                  </to>
                </anchor>
              </controlPr>
            </control>
          </mc:Choice>
        </mc:AlternateContent>
        <mc:AlternateContent xmlns:mc="http://schemas.openxmlformats.org/markup-compatibility/2006">
          <mc:Choice Requires="x14">
            <control shapeId="30998" r:id="rId281" name="Check Box 278">
              <controlPr defaultSize="0" autoFill="0" autoLine="0" autoPict="0">
                <anchor moveWithCells="1">
                  <from>
                    <xdr:col>2</xdr:col>
                    <xdr:colOff>412750</xdr:colOff>
                    <xdr:row>36</xdr:row>
                    <xdr:rowOff>495300</xdr:rowOff>
                  </from>
                  <to>
                    <xdr:col>2</xdr:col>
                    <xdr:colOff>641350</xdr:colOff>
                    <xdr:row>38</xdr:row>
                    <xdr:rowOff>12700</xdr:rowOff>
                  </to>
                </anchor>
              </controlPr>
            </control>
          </mc:Choice>
        </mc:AlternateContent>
        <mc:AlternateContent xmlns:mc="http://schemas.openxmlformats.org/markup-compatibility/2006">
          <mc:Choice Requires="x14">
            <control shapeId="30999" r:id="rId282" name="Check Box 279">
              <controlPr defaultSize="0" autoFill="0" autoLine="0" autoPict="0">
                <anchor moveWithCells="1">
                  <from>
                    <xdr:col>2</xdr:col>
                    <xdr:colOff>412750</xdr:colOff>
                    <xdr:row>37</xdr:row>
                    <xdr:rowOff>495300</xdr:rowOff>
                  </from>
                  <to>
                    <xdr:col>2</xdr:col>
                    <xdr:colOff>641350</xdr:colOff>
                    <xdr:row>39</xdr:row>
                    <xdr:rowOff>12700</xdr:rowOff>
                  </to>
                </anchor>
              </controlPr>
            </control>
          </mc:Choice>
        </mc:AlternateContent>
        <mc:AlternateContent xmlns:mc="http://schemas.openxmlformats.org/markup-compatibility/2006">
          <mc:Choice Requires="x14">
            <control shapeId="31000" r:id="rId283" name="Check Box 280">
              <controlPr defaultSize="0" autoFill="0" autoLine="0" autoPict="0">
                <anchor moveWithCells="1">
                  <from>
                    <xdr:col>2</xdr:col>
                    <xdr:colOff>412750</xdr:colOff>
                    <xdr:row>38</xdr:row>
                    <xdr:rowOff>495300</xdr:rowOff>
                  </from>
                  <to>
                    <xdr:col>2</xdr:col>
                    <xdr:colOff>641350</xdr:colOff>
                    <xdr:row>40</xdr:row>
                    <xdr:rowOff>12700</xdr:rowOff>
                  </to>
                </anchor>
              </controlPr>
            </control>
          </mc:Choice>
        </mc:AlternateContent>
        <mc:AlternateContent xmlns:mc="http://schemas.openxmlformats.org/markup-compatibility/2006">
          <mc:Choice Requires="x14">
            <control shapeId="31001" r:id="rId284" name="Check Box 281">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002" r:id="rId285" name="Check Box 282">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003" r:id="rId286" name="Check Box 283">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004" r:id="rId287" name="Check Box 284">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005" r:id="rId288" name="Check Box 285">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006" r:id="rId289" name="Check Box 286">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007" r:id="rId290" name="Check Box 287">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008" r:id="rId291" name="Check Box 288">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009" r:id="rId292" name="Check Box 289">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010" r:id="rId293" name="Check Box 290">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011" r:id="rId294" name="Check Box 291">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012" r:id="rId295" name="Check Box 292">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013" r:id="rId296" name="Check Box 293">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014" r:id="rId297" name="Check Box 294">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015" r:id="rId298" name="Check Box 295">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016" r:id="rId299" name="Check Box 296">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017" r:id="rId300" name="Check Box 297">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018" r:id="rId301" name="Check Box 298">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019" r:id="rId302" name="Check Box 299">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020" r:id="rId303" name="Check Box 300">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021" r:id="rId304" name="Check Box 301">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022" r:id="rId305" name="Check Box 302">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023" r:id="rId306" name="Check Box 303">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024" r:id="rId307" name="Check Box 304">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025" r:id="rId308" name="Check Box 305">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026" r:id="rId309" name="Check Box 306">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027" r:id="rId310" name="Check Box 307">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028" r:id="rId311" name="Check Box 308">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029" r:id="rId312" name="Check Box 309">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030" r:id="rId313" name="Check Box 310">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031" r:id="rId314" name="Check Box 311">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032" r:id="rId315" name="Check Box 312">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033" r:id="rId316" name="Check Box 313">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034" r:id="rId317" name="Check Box 314">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035" r:id="rId318" name="Check Box 315">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036" r:id="rId319" name="Check Box 316">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037" r:id="rId320" name="Check Box 317">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038" r:id="rId321" name="Check Box 318">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039" r:id="rId322" name="Check Box 319">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040" r:id="rId323" name="Check Box 320">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041" r:id="rId324" name="Check Box 321">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042" r:id="rId325" name="Check Box 322">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043" r:id="rId326" name="Check Box 323">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044" r:id="rId327" name="Check Box 324">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045" r:id="rId328" name="Check Box 325">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046" r:id="rId329" name="Check Box 326">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047" r:id="rId330" name="Check Box 327">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048" r:id="rId331" name="Check Box 328">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049" r:id="rId332" name="Check Box 329">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050" r:id="rId333" name="Check Box 330">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051" r:id="rId334" name="Check Box 331">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052" r:id="rId335" name="Check Box 332">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053" r:id="rId336" name="Check Box 333">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054" r:id="rId337" name="Check Box 334">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055" r:id="rId338" name="Check Box 335">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056" r:id="rId339" name="Check Box 336">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057" r:id="rId340" name="Check Box 337">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058" r:id="rId341" name="Check Box 338">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059" r:id="rId342" name="Check Box 339">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060" r:id="rId343" name="Check Box 340">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061" r:id="rId344" name="Check Box 341">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062" r:id="rId345" name="Check Box 342">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063" r:id="rId346" name="Check Box 343">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064" r:id="rId347" name="Check Box 344">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065" r:id="rId348" name="Check Box 345">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066" r:id="rId349" name="Check Box 346">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067" r:id="rId350" name="Check Box 347">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068" r:id="rId351" name="Check Box 348">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069" r:id="rId352" name="Check Box 349">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070" r:id="rId353" name="Check Box 350">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071" r:id="rId354" name="Check Box 351">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072" r:id="rId355" name="Check Box 352">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073" r:id="rId356" name="Check Box 353">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074" r:id="rId357" name="Check Box 354">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075" r:id="rId358" name="Check Box 355">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076" r:id="rId359" name="Check Box 356">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077" r:id="rId360" name="Check Box 357">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078" r:id="rId361" name="Check Box 358">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079" r:id="rId362" name="Check Box 359">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080" r:id="rId363" name="Check Box 360">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081" r:id="rId364" name="Check Box 361">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082" r:id="rId365" name="Check Box 362">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083" r:id="rId366" name="Check Box 363">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084" r:id="rId367" name="Check Box 364">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085" r:id="rId368" name="Check Box 365">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086" r:id="rId369" name="Check Box 366">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087" r:id="rId370" name="Check Box 367">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088" r:id="rId371" name="Check Box 368">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089" r:id="rId372" name="Check Box 369">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090" r:id="rId373" name="Check Box 370">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091" r:id="rId374" name="Check Box 371">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092" r:id="rId375" name="Check Box 372">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093" r:id="rId376" name="Check Box 373">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094" r:id="rId377" name="Check Box 374">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095" r:id="rId378" name="Check Box 375">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096" r:id="rId379" name="Check Box 376">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097" r:id="rId380" name="Check Box 377">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098" r:id="rId381" name="Check Box 378">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099" r:id="rId382" name="Check Box 379">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100" r:id="rId383" name="Check Box 380">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101" r:id="rId384" name="Check Box 381">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102" r:id="rId385" name="Check Box 382">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103" r:id="rId386" name="Check Box 383">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104" r:id="rId387" name="Check Box 384">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105" r:id="rId388" name="Check Box 385">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106" r:id="rId389" name="Check Box 386">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107" r:id="rId390" name="Check Box 387">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108" r:id="rId391" name="Check Box 388">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109" r:id="rId392" name="Check Box 389">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110" r:id="rId393" name="Check Box 390">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111" r:id="rId394" name="Check Box 391">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112" r:id="rId395" name="Check Box 392">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113" r:id="rId396" name="Check Box 393">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114" r:id="rId397" name="Check Box 394">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115" r:id="rId398" name="Check Box 395">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116" r:id="rId399" name="Check Box 396">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117" r:id="rId400" name="Check Box 397">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118" r:id="rId401" name="Check Box 398">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119" r:id="rId402" name="Check Box 399">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120" r:id="rId403" name="Check Box 400">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121" r:id="rId404" name="Check Box 401">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122" r:id="rId405" name="Check Box 402">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123" r:id="rId406" name="Check Box 403">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124" r:id="rId407" name="Check Box 404">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125" r:id="rId408" name="Check Box 405">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126" r:id="rId409" name="Check Box 406">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127" r:id="rId410" name="Check Box 407">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128" r:id="rId411" name="Check Box 408">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129" r:id="rId412" name="Check Box 409">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130" r:id="rId413" name="Check Box 410">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131" r:id="rId414" name="Check Box 411">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132" r:id="rId415" name="Check Box 412">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133" r:id="rId416" name="Check Box 413">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134" r:id="rId417" name="Check Box 414">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135" r:id="rId418" name="Check Box 415">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136" r:id="rId419" name="Check Box 416">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137" r:id="rId420" name="Check Box 417">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138" r:id="rId421" name="Check Box 418">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139" r:id="rId422" name="Check Box 419">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140" r:id="rId423" name="Check Box 420">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141" r:id="rId424" name="Check Box 421">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142" r:id="rId425" name="Check Box 422">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143" r:id="rId426" name="Check Box 423">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144" r:id="rId427" name="Check Box 424">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145" r:id="rId428" name="Check Box 425">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146" r:id="rId429" name="Check Box 426">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147" r:id="rId430" name="Check Box 427">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148" r:id="rId431" name="Check Box 428">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149" r:id="rId432" name="Check Box 429">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150" r:id="rId433" name="Check Box 430">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151" r:id="rId434" name="Check Box 431">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152" r:id="rId435" name="Check Box 432">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153" r:id="rId436" name="Check Box 433">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154" r:id="rId437" name="Check Box 434">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155" r:id="rId438" name="Check Box 435">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156" r:id="rId439" name="Check Box 436">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157" r:id="rId440" name="Check Box 437">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158" r:id="rId441" name="Check Box 438">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159" r:id="rId442" name="Check Box 439">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160" r:id="rId443" name="Check Box 440">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161" r:id="rId444" name="Check Box 441">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162" r:id="rId445" name="Check Box 442">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163" r:id="rId446" name="Check Box 443">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164" r:id="rId447" name="Check Box 444">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165" r:id="rId448" name="Check Box 445">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166" r:id="rId449" name="Check Box 446">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167" r:id="rId450" name="Check Box 447">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168" r:id="rId451" name="Check Box 448">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169" r:id="rId452" name="Check Box 449">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170" r:id="rId453" name="Check Box 450">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171" r:id="rId454" name="Check Box 451">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172" r:id="rId455" name="Check Box 452">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173" r:id="rId456" name="Check Box 453">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174" r:id="rId457" name="Check Box 454">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175" r:id="rId458" name="Check Box 455">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176" r:id="rId459" name="Check Box 456">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177" r:id="rId460" name="Check Box 457">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178" r:id="rId461" name="Check Box 458">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179" r:id="rId462" name="Check Box 459">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180" r:id="rId463" name="Check Box 460">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181" r:id="rId464" name="Check Box 461">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182" r:id="rId465" name="Check Box 462">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183" r:id="rId466" name="Check Box 463">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184" r:id="rId467" name="Check Box 464">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185" r:id="rId468" name="Check Box 465">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186" r:id="rId469" name="Check Box 466">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187" r:id="rId470" name="Check Box 467">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188" r:id="rId471" name="Check Box 468">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189" r:id="rId472" name="Check Box 469">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190" r:id="rId473" name="Check Box 470">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191" r:id="rId474" name="Check Box 471">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192" r:id="rId475" name="Check Box 472">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193" r:id="rId476" name="Check Box 473">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194" r:id="rId477" name="Check Box 474">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195" r:id="rId478" name="Check Box 475">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196" r:id="rId479" name="Check Box 476">
              <controlPr defaultSize="0" autoFill="0" autoLine="0" autoPict="0">
                <anchor moveWithCells="1">
                  <from>
                    <xdr:col>2</xdr:col>
                    <xdr:colOff>412750</xdr:colOff>
                    <xdr:row>9</xdr:row>
                    <xdr:rowOff>495300</xdr:rowOff>
                  </from>
                  <to>
                    <xdr:col>2</xdr:col>
                    <xdr:colOff>641350</xdr:colOff>
                    <xdr:row>11</xdr:row>
                    <xdr:rowOff>12700</xdr:rowOff>
                  </to>
                </anchor>
              </controlPr>
            </control>
          </mc:Choice>
        </mc:AlternateContent>
        <mc:AlternateContent xmlns:mc="http://schemas.openxmlformats.org/markup-compatibility/2006">
          <mc:Choice Requires="x14">
            <control shapeId="31197" r:id="rId480" name="Check Box 477">
              <controlPr defaultSize="0" autoFill="0" autoLine="0" autoPict="0">
                <anchor moveWithCells="1">
                  <from>
                    <xdr:col>2</xdr:col>
                    <xdr:colOff>412750</xdr:colOff>
                    <xdr:row>10</xdr:row>
                    <xdr:rowOff>495300</xdr:rowOff>
                  </from>
                  <to>
                    <xdr:col>2</xdr:col>
                    <xdr:colOff>641350</xdr:colOff>
                    <xdr:row>12</xdr:row>
                    <xdr:rowOff>12700</xdr:rowOff>
                  </to>
                </anchor>
              </controlPr>
            </control>
          </mc:Choice>
        </mc:AlternateContent>
        <mc:AlternateContent xmlns:mc="http://schemas.openxmlformats.org/markup-compatibility/2006">
          <mc:Choice Requires="x14">
            <control shapeId="31198" r:id="rId481" name="Check Box 478">
              <controlPr defaultSize="0" autoFill="0" autoLine="0" autoPict="0">
                <anchor moveWithCells="1">
                  <from>
                    <xdr:col>2</xdr:col>
                    <xdr:colOff>412750</xdr:colOff>
                    <xdr:row>11</xdr:row>
                    <xdr:rowOff>495300</xdr:rowOff>
                  </from>
                  <to>
                    <xdr:col>2</xdr:col>
                    <xdr:colOff>641350</xdr:colOff>
                    <xdr:row>13</xdr:row>
                    <xdr:rowOff>12700</xdr:rowOff>
                  </to>
                </anchor>
              </controlPr>
            </control>
          </mc:Choice>
        </mc:AlternateContent>
        <mc:AlternateContent xmlns:mc="http://schemas.openxmlformats.org/markup-compatibility/2006">
          <mc:Choice Requires="x14">
            <control shapeId="31199" r:id="rId482" name="Check Box 479">
              <controlPr defaultSize="0" autoFill="0" autoLine="0" autoPict="0">
                <anchor moveWithCells="1">
                  <from>
                    <xdr:col>2</xdr:col>
                    <xdr:colOff>412750</xdr:colOff>
                    <xdr:row>12</xdr:row>
                    <xdr:rowOff>495300</xdr:rowOff>
                  </from>
                  <to>
                    <xdr:col>2</xdr:col>
                    <xdr:colOff>641350</xdr:colOff>
                    <xdr:row>14</xdr:row>
                    <xdr:rowOff>12700</xdr:rowOff>
                  </to>
                </anchor>
              </controlPr>
            </control>
          </mc:Choice>
        </mc:AlternateContent>
        <mc:AlternateContent xmlns:mc="http://schemas.openxmlformats.org/markup-compatibility/2006">
          <mc:Choice Requires="x14">
            <control shapeId="31200" r:id="rId483" name="Check Box 480">
              <controlPr defaultSize="0" autoFill="0" autoLine="0" autoPict="0">
                <anchor moveWithCells="1">
                  <from>
                    <xdr:col>2</xdr:col>
                    <xdr:colOff>412750</xdr:colOff>
                    <xdr:row>13</xdr:row>
                    <xdr:rowOff>495300</xdr:rowOff>
                  </from>
                  <to>
                    <xdr:col>2</xdr:col>
                    <xdr:colOff>641350</xdr:colOff>
                    <xdr:row>15</xdr:row>
                    <xdr:rowOff>12700</xdr:rowOff>
                  </to>
                </anchor>
              </controlPr>
            </control>
          </mc:Choice>
        </mc:AlternateContent>
        <mc:AlternateContent xmlns:mc="http://schemas.openxmlformats.org/markup-compatibility/2006">
          <mc:Choice Requires="x14">
            <control shapeId="31201" r:id="rId484" name="Check Box 481">
              <controlPr defaultSize="0" autoFill="0" autoLine="0" autoPict="0">
                <anchor moveWithCells="1">
                  <from>
                    <xdr:col>2</xdr:col>
                    <xdr:colOff>412750</xdr:colOff>
                    <xdr:row>14</xdr:row>
                    <xdr:rowOff>495300</xdr:rowOff>
                  </from>
                  <to>
                    <xdr:col>2</xdr:col>
                    <xdr:colOff>641350</xdr:colOff>
                    <xdr:row>16</xdr:row>
                    <xdr:rowOff>12700</xdr:rowOff>
                  </to>
                </anchor>
              </controlPr>
            </control>
          </mc:Choice>
        </mc:AlternateContent>
        <mc:AlternateContent xmlns:mc="http://schemas.openxmlformats.org/markup-compatibility/2006">
          <mc:Choice Requires="x14">
            <control shapeId="31202" r:id="rId485" name="Check Box 482">
              <controlPr defaultSize="0" autoFill="0" autoLine="0" autoPict="0">
                <anchor moveWithCells="1">
                  <from>
                    <xdr:col>2</xdr:col>
                    <xdr:colOff>412750</xdr:colOff>
                    <xdr:row>15</xdr:row>
                    <xdr:rowOff>495300</xdr:rowOff>
                  </from>
                  <to>
                    <xdr:col>2</xdr:col>
                    <xdr:colOff>641350</xdr:colOff>
                    <xdr:row>17</xdr:row>
                    <xdr:rowOff>12700</xdr:rowOff>
                  </to>
                </anchor>
              </controlPr>
            </control>
          </mc:Choice>
        </mc:AlternateContent>
        <mc:AlternateContent xmlns:mc="http://schemas.openxmlformats.org/markup-compatibility/2006">
          <mc:Choice Requires="x14">
            <control shapeId="31203" r:id="rId486" name="Check Box 483">
              <controlPr defaultSize="0" autoFill="0" autoLine="0" autoPict="0">
                <anchor moveWithCells="1">
                  <from>
                    <xdr:col>2</xdr:col>
                    <xdr:colOff>412750</xdr:colOff>
                    <xdr:row>16</xdr:row>
                    <xdr:rowOff>495300</xdr:rowOff>
                  </from>
                  <to>
                    <xdr:col>2</xdr:col>
                    <xdr:colOff>641350</xdr:colOff>
                    <xdr:row>18</xdr:row>
                    <xdr:rowOff>12700</xdr:rowOff>
                  </to>
                </anchor>
              </controlPr>
            </control>
          </mc:Choice>
        </mc:AlternateContent>
        <mc:AlternateContent xmlns:mc="http://schemas.openxmlformats.org/markup-compatibility/2006">
          <mc:Choice Requires="x14">
            <control shapeId="31204" r:id="rId487" name="Check Box 484">
              <controlPr defaultSize="0" autoFill="0" autoLine="0" autoPict="0">
                <anchor moveWithCells="1">
                  <from>
                    <xdr:col>2</xdr:col>
                    <xdr:colOff>412750</xdr:colOff>
                    <xdr:row>17</xdr:row>
                    <xdr:rowOff>495300</xdr:rowOff>
                  </from>
                  <to>
                    <xdr:col>2</xdr:col>
                    <xdr:colOff>641350</xdr:colOff>
                    <xdr:row>19</xdr:row>
                    <xdr:rowOff>12700</xdr:rowOff>
                  </to>
                </anchor>
              </controlPr>
            </control>
          </mc:Choice>
        </mc:AlternateContent>
        <mc:AlternateContent xmlns:mc="http://schemas.openxmlformats.org/markup-compatibility/2006">
          <mc:Choice Requires="x14">
            <control shapeId="31205" r:id="rId488" name="Check Box 485">
              <controlPr defaultSize="0" autoFill="0" autoLine="0" autoPict="0">
                <anchor moveWithCells="1">
                  <from>
                    <xdr:col>2</xdr:col>
                    <xdr:colOff>412750</xdr:colOff>
                    <xdr:row>18</xdr:row>
                    <xdr:rowOff>495300</xdr:rowOff>
                  </from>
                  <to>
                    <xdr:col>2</xdr:col>
                    <xdr:colOff>641350</xdr:colOff>
                    <xdr:row>20</xdr:row>
                    <xdr:rowOff>12700</xdr:rowOff>
                  </to>
                </anchor>
              </controlPr>
            </control>
          </mc:Choice>
        </mc:AlternateContent>
        <mc:AlternateContent xmlns:mc="http://schemas.openxmlformats.org/markup-compatibility/2006">
          <mc:Choice Requires="x14">
            <control shapeId="31206" r:id="rId489" name="Check Box 486">
              <controlPr defaultSize="0" autoFill="0" autoLine="0" autoPict="0">
                <anchor moveWithCells="1">
                  <from>
                    <xdr:col>2</xdr:col>
                    <xdr:colOff>412750</xdr:colOff>
                    <xdr:row>19</xdr:row>
                    <xdr:rowOff>495300</xdr:rowOff>
                  </from>
                  <to>
                    <xdr:col>2</xdr:col>
                    <xdr:colOff>641350</xdr:colOff>
                    <xdr:row>21</xdr:row>
                    <xdr:rowOff>12700</xdr:rowOff>
                  </to>
                </anchor>
              </controlPr>
            </control>
          </mc:Choice>
        </mc:AlternateContent>
        <mc:AlternateContent xmlns:mc="http://schemas.openxmlformats.org/markup-compatibility/2006">
          <mc:Choice Requires="x14">
            <control shapeId="31207" r:id="rId490" name="Check Box 487">
              <controlPr defaultSize="0" autoFill="0" autoLine="0" autoPict="0">
                <anchor moveWithCells="1">
                  <from>
                    <xdr:col>2</xdr:col>
                    <xdr:colOff>412750</xdr:colOff>
                    <xdr:row>20</xdr:row>
                    <xdr:rowOff>495300</xdr:rowOff>
                  </from>
                  <to>
                    <xdr:col>2</xdr:col>
                    <xdr:colOff>641350</xdr:colOff>
                    <xdr:row>22</xdr:row>
                    <xdr:rowOff>12700</xdr:rowOff>
                  </to>
                </anchor>
              </controlPr>
            </control>
          </mc:Choice>
        </mc:AlternateContent>
        <mc:AlternateContent xmlns:mc="http://schemas.openxmlformats.org/markup-compatibility/2006">
          <mc:Choice Requires="x14">
            <control shapeId="31208" r:id="rId491" name="Check Box 488">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09" r:id="rId492" name="Check Box 489">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10" r:id="rId493" name="Check Box 490">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11" r:id="rId494" name="Check Box 491">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12" r:id="rId495" name="Check Box 492">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13" r:id="rId496" name="Check Box 493">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14" r:id="rId497" name="Check Box 494">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15" r:id="rId498" name="Check Box 495">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16" r:id="rId499" name="Check Box 496">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17" r:id="rId500" name="Check Box 497">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18" r:id="rId501" name="Check Box 498">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19" r:id="rId502" name="Check Box 499">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20" r:id="rId503" name="Check Box 500">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21" r:id="rId504" name="Check Box 501">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22" r:id="rId505" name="Check Box 502">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23" r:id="rId506" name="Check Box 503">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24" r:id="rId507" name="Check Box 504">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25" r:id="rId508" name="Check Box 505">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26" r:id="rId509" name="Check Box 506">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27" r:id="rId510" name="Check Box 507">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28" r:id="rId511" name="Check Box 508">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29" r:id="rId512" name="Check Box 509">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30" r:id="rId513" name="Check Box 510">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31" r:id="rId514" name="Check Box 511">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32" r:id="rId515" name="Check Box 512">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33" r:id="rId516" name="Check Box 513">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34" r:id="rId517" name="Check Box 514">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35" r:id="rId518" name="Check Box 515">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36" r:id="rId519" name="Check Box 516">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37" r:id="rId520" name="Check Box 517">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38" r:id="rId521" name="Check Box 518">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39" r:id="rId522" name="Check Box 519">
              <controlPr defaultSize="0" autoFill="0" autoLine="0" autoPict="0">
                <anchor moveWithCells="1">
                  <from>
                    <xdr:col>2</xdr:col>
                    <xdr:colOff>412750</xdr:colOff>
                    <xdr:row>21</xdr:row>
                    <xdr:rowOff>495300</xdr:rowOff>
                  </from>
                  <to>
                    <xdr:col>2</xdr:col>
                    <xdr:colOff>641350</xdr:colOff>
                    <xdr:row>23</xdr:row>
                    <xdr:rowOff>12700</xdr:rowOff>
                  </to>
                </anchor>
              </controlPr>
            </control>
          </mc:Choice>
        </mc:AlternateContent>
        <mc:AlternateContent xmlns:mc="http://schemas.openxmlformats.org/markup-compatibility/2006">
          <mc:Choice Requires="x14">
            <control shapeId="31240" r:id="rId523" name="Check Box 520">
              <controlPr defaultSize="0" autoFill="0" autoLine="0" autoPict="0">
                <anchor moveWithCells="1">
                  <from>
                    <xdr:col>2</xdr:col>
                    <xdr:colOff>412750</xdr:colOff>
                    <xdr:row>22</xdr:row>
                    <xdr:rowOff>495300</xdr:rowOff>
                  </from>
                  <to>
                    <xdr:col>2</xdr:col>
                    <xdr:colOff>641350</xdr:colOff>
                    <xdr:row>24</xdr:row>
                    <xdr:rowOff>12700</xdr:rowOff>
                  </to>
                </anchor>
              </controlPr>
            </control>
          </mc:Choice>
        </mc:AlternateContent>
        <mc:AlternateContent xmlns:mc="http://schemas.openxmlformats.org/markup-compatibility/2006">
          <mc:Choice Requires="x14">
            <control shapeId="31241" r:id="rId524" name="Check Box 521">
              <controlPr defaultSize="0" autoFill="0" autoLine="0" autoPict="0">
                <anchor moveWithCells="1">
                  <from>
                    <xdr:col>2</xdr:col>
                    <xdr:colOff>412750</xdr:colOff>
                    <xdr:row>44</xdr:row>
                    <xdr:rowOff>495300</xdr:rowOff>
                  </from>
                  <to>
                    <xdr:col>2</xdr:col>
                    <xdr:colOff>641350</xdr:colOff>
                    <xdr:row>46</xdr:row>
                    <xdr:rowOff>12700</xdr:rowOff>
                  </to>
                </anchor>
              </controlPr>
            </control>
          </mc:Choice>
        </mc:AlternateContent>
        <mc:AlternateContent xmlns:mc="http://schemas.openxmlformats.org/markup-compatibility/2006">
          <mc:Choice Requires="x14">
            <control shapeId="31242" r:id="rId525" name="Check Box 522">
              <controlPr defaultSize="0" autoFill="0" autoLine="0" autoPict="0">
                <anchor moveWithCells="1">
                  <from>
                    <xdr:col>2</xdr:col>
                    <xdr:colOff>412750</xdr:colOff>
                    <xdr:row>45</xdr:row>
                    <xdr:rowOff>495300</xdr:rowOff>
                  </from>
                  <to>
                    <xdr:col>2</xdr:col>
                    <xdr:colOff>641350</xdr:colOff>
                    <xdr:row>47</xdr:row>
                    <xdr:rowOff>12700</xdr:rowOff>
                  </to>
                </anchor>
              </controlPr>
            </control>
          </mc:Choice>
        </mc:AlternateContent>
        <mc:AlternateContent xmlns:mc="http://schemas.openxmlformats.org/markup-compatibility/2006">
          <mc:Choice Requires="x14">
            <control shapeId="31243" r:id="rId526" name="Check Box 523">
              <controlPr defaultSize="0" autoFill="0" autoLine="0" autoPict="0">
                <anchor moveWithCells="1">
                  <from>
                    <xdr:col>2</xdr:col>
                    <xdr:colOff>412750</xdr:colOff>
                    <xdr:row>46</xdr:row>
                    <xdr:rowOff>495300</xdr:rowOff>
                  </from>
                  <to>
                    <xdr:col>2</xdr:col>
                    <xdr:colOff>641350</xdr:colOff>
                    <xdr:row>48</xdr:row>
                    <xdr:rowOff>12700</xdr:rowOff>
                  </to>
                </anchor>
              </controlPr>
            </control>
          </mc:Choice>
        </mc:AlternateContent>
        <mc:AlternateContent xmlns:mc="http://schemas.openxmlformats.org/markup-compatibility/2006">
          <mc:Choice Requires="x14">
            <control shapeId="31244" r:id="rId527" name="Check Box 524">
              <controlPr defaultSize="0" autoFill="0" autoLine="0" autoPict="0">
                <anchor moveWithCells="1">
                  <from>
                    <xdr:col>2</xdr:col>
                    <xdr:colOff>412750</xdr:colOff>
                    <xdr:row>45</xdr:row>
                    <xdr:rowOff>495300</xdr:rowOff>
                  </from>
                  <to>
                    <xdr:col>2</xdr:col>
                    <xdr:colOff>641350</xdr:colOff>
                    <xdr:row>47</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D880-B24B-4817-8E9C-0475571D7279}">
  <sheetPr>
    <tabColor rgb="FFCC3300"/>
    <pageSetUpPr fitToPage="1"/>
  </sheetPr>
  <dimension ref="A1:AD984"/>
  <sheetViews>
    <sheetView showGridLines="0" showZeros="0" tabSelected="1" topLeftCell="A18" zoomScale="80" zoomScaleNormal="80" workbookViewId="0">
      <selection activeCell="C33" sqref="C33"/>
    </sheetView>
  </sheetViews>
  <sheetFormatPr defaultColWidth="14.453125" defaultRowHeight="15" customHeight="1" x14ac:dyDescent="0.25"/>
  <cols>
    <col min="1" max="1" width="5.453125" style="470" customWidth="1"/>
    <col min="2" max="2" width="42.1796875" style="470" customWidth="1"/>
    <col min="3" max="3" width="18.54296875" style="470" customWidth="1"/>
    <col min="4" max="4" width="17.453125" style="470" customWidth="1"/>
    <col min="5" max="5" width="19.1796875" style="470" customWidth="1"/>
    <col min="6" max="6" width="17.453125" style="470" customWidth="1"/>
    <col min="7" max="7" width="17.7265625" style="470" customWidth="1"/>
    <col min="8" max="8" width="16.453125" style="470" customWidth="1"/>
    <col min="9" max="10" width="15.54296875" style="470" customWidth="1"/>
    <col min="11" max="12" width="15.54296875" style="470" hidden="1" customWidth="1"/>
    <col min="13" max="13" width="0.1796875" style="470" customWidth="1"/>
    <col min="14" max="16" width="8.54296875" style="470" customWidth="1"/>
    <col min="17" max="17" width="41.1796875" style="470" customWidth="1"/>
    <col min="18" max="30" width="8.54296875" style="470" customWidth="1"/>
    <col min="31" max="16384" width="14.453125" style="470"/>
  </cols>
  <sheetData>
    <row r="1" spans="1:30" ht="44.15" customHeight="1" x14ac:dyDescent="0.25">
      <c r="A1" s="467"/>
      <c r="B1" s="468"/>
      <c r="C1" s="469"/>
      <c r="D1" s="469"/>
      <c r="E1" s="469"/>
      <c r="F1" s="469"/>
      <c r="G1" s="469"/>
      <c r="I1" s="471"/>
      <c r="J1" s="471"/>
      <c r="K1" s="471"/>
      <c r="L1" s="471"/>
      <c r="M1" s="471"/>
      <c r="N1" s="469"/>
      <c r="O1" s="469"/>
      <c r="P1" s="472"/>
      <c r="Q1" s="472"/>
      <c r="R1" s="472"/>
      <c r="S1" s="472"/>
      <c r="T1" s="472"/>
      <c r="U1" s="472"/>
      <c r="V1" s="472"/>
      <c r="W1" s="472"/>
      <c r="X1" s="472"/>
      <c r="Y1" s="472"/>
      <c r="Z1" s="472"/>
      <c r="AA1" s="472"/>
    </row>
    <row r="2" spans="1:30" ht="12.75" customHeight="1" x14ac:dyDescent="0.25">
      <c r="A2" s="473"/>
      <c r="B2" s="471"/>
      <c r="C2" s="474"/>
      <c r="D2" s="475"/>
      <c r="E2" s="475"/>
      <c r="F2" s="475"/>
      <c r="G2" s="475"/>
      <c r="H2" s="471"/>
      <c r="I2" s="471"/>
      <c r="J2" s="471"/>
      <c r="K2" s="471"/>
      <c r="L2" s="471"/>
      <c r="M2" s="471"/>
    </row>
    <row r="3" spans="1:30" ht="17.149999999999999" customHeight="1" x14ac:dyDescent="0.25">
      <c r="A3" s="833" t="s">
        <v>16</v>
      </c>
      <c r="B3" s="833"/>
      <c r="C3" s="834"/>
      <c r="D3" s="835"/>
      <c r="E3" s="835"/>
      <c r="F3" s="836"/>
      <c r="G3" s="471"/>
      <c r="H3" s="471"/>
      <c r="I3" s="471"/>
      <c r="J3" s="471"/>
      <c r="K3" s="471"/>
      <c r="L3" s="471"/>
      <c r="M3" s="471"/>
    </row>
    <row r="4" spans="1:30" ht="17.149999999999999" customHeight="1" x14ac:dyDescent="0.25">
      <c r="A4" s="833" t="s">
        <v>18</v>
      </c>
      <c r="B4" s="833"/>
      <c r="C4" s="838" t="s">
        <v>90</v>
      </c>
      <c r="D4" s="839"/>
      <c r="E4" s="839"/>
      <c r="F4" s="840"/>
      <c r="G4" s="837"/>
      <c r="H4" s="837"/>
      <c r="I4" s="471"/>
      <c r="J4" s="471"/>
      <c r="K4" s="471"/>
      <c r="L4" s="471"/>
      <c r="M4" s="471"/>
      <c r="N4" s="469"/>
      <c r="O4" s="469"/>
      <c r="P4" s="474"/>
      <c r="Q4" s="474"/>
      <c r="R4" s="474"/>
      <c r="S4" s="474"/>
      <c r="T4" s="474"/>
      <c r="U4" s="474"/>
      <c r="V4" s="474"/>
      <c r="W4" s="474"/>
      <c r="X4" s="474"/>
      <c r="Y4" s="474"/>
      <c r="Z4" s="474"/>
      <c r="AA4" s="474"/>
    </row>
    <row r="5" spans="1:30" ht="17.149999999999999" customHeight="1" x14ac:dyDescent="0.25">
      <c r="A5" s="833" t="s">
        <v>20</v>
      </c>
      <c r="B5" s="833"/>
      <c r="C5" s="834"/>
      <c r="D5" s="835"/>
      <c r="E5" s="835"/>
      <c r="F5" s="836"/>
      <c r="G5" s="837"/>
      <c r="H5" s="837"/>
      <c r="I5" s="471"/>
      <c r="J5" s="471"/>
      <c r="K5" s="471"/>
      <c r="L5" s="471"/>
      <c r="M5" s="471"/>
      <c r="N5" s="469"/>
      <c r="O5" s="469"/>
      <c r="P5" s="474"/>
      <c r="Q5" s="474"/>
      <c r="R5" s="474"/>
      <c r="S5" s="474"/>
      <c r="T5" s="474"/>
      <c r="U5" s="474"/>
      <c r="V5" s="474"/>
      <c r="W5" s="474"/>
      <c r="X5" s="474"/>
      <c r="Y5" s="474"/>
      <c r="Z5" s="474"/>
      <c r="AA5" s="474"/>
    </row>
    <row r="6" spans="1:30" ht="17.149999999999999" customHeight="1" x14ac:dyDescent="0.25">
      <c r="A6" s="833" t="s">
        <v>22</v>
      </c>
      <c r="B6" s="833"/>
      <c r="C6" s="841" t="s">
        <v>91</v>
      </c>
      <c r="D6" s="842"/>
      <c r="E6" s="842"/>
      <c r="F6" s="843"/>
      <c r="G6" s="837"/>
      <c r="H6" s="837"/>
      <c r="I6" s="471"/>
      <c r="J6" s="471"/>
      <c r="K6" s="471"/>
      <c r="L6" s="471"/>
      <c r="M6" s="471"/>
      <c r="N6" s="469"/>
      <c r="O6" s="469"/>
      <c r="P6" s="474"/>
      <c r="Q6" s="474"/>
      <c r="R6" s="474"/>
      <c r="S6" s="474"/>
      <c r="T6" s="474"/>
      <c r="U6" s="474"/>
      <c r="V6" s="474"/>
      <c r="W6" s="474"/>
      <c r="X6" s="474"/>
      <c r="Y6" s="474"/>
      <c r="Z6" s="474"/>
      <c r="AA6" s="474"/>
    </row>
    <row r="7" spans="1:30" ht="107.5" customHeight="1" x14ac:dyDescent="0.25">
      <c r="A7" s="476" t="s">
        <v>26</v>
      </c>
      <c r="B7" s="477"/>
      <c r="C7" s="478"/>
      <c r="D7" s="479" t="s">
        <v>92</v>
      </c>
      <c r="E7" s="480"/>
      <c r="F7" s="480"/>
      <c r="G7" s="479"/>
      <c r="H7" s="481"/>
      <c r="I7" s="482"/>
      <c r="J7" s="482"/>
      <c r="K7" s="482"/>
      <c r="L7" s="482"/>
      <c r="M7" s="482"/>
      <c r="N7" s="472"/>
      <c r="O7" s="472"/>
      <c r="P7" s="472"/>
      <c r="Q7" s="472"/>
      <c r="R7" s="472"/>
      <c r="S7" s="472"/>
      <c r="T7" s="472"/>
      <c r="U7" s="472"/>
      <c r="V7" s="472"/>
      <c r="W7" s="472"/>
      <c r="X7" s="472"/>
      <c r="Y7" s="472"/>
      <c r="Z7" s="472"/>
      <c r="AA7" s="472"/>
      <c r="AB7" s="472"/>
      <c r="AC7" s="472"/>
      <c r="AD7" s="472"/>
    </row>
    <row r="8" spans="1:30" ht="27.65" customHeight="1" x14ac:dyDescent="0.25">
      <c r="A8" s="844" t="s">
        <v>29</v>
      </c>
      <c r="B8" s="845"/>
      <c r="C8" s="846"/>
      <c r="D8" s="483"/>
      <c r="E8" s="483"/>
      <c r="F8" s="483"/>
      <c r="G8" s="483"/>
      <c r="H8" s="483"/>
      <c r="I8" s="483"/>
      <c r="J8" s="483"/>
      <c r="K8" s="483"/>
      <c r="L8" s="483"/>
      <c r="M8" s="483"/>
      <c r="N8" s="472"/>
      <c r="O8" s="472"/>
      <c r="P8" s="472"/>
      <c r="Q8" s="472"/>
      <c r="R8" s="472"/>
      <c r="S8" s="472"/>
      <c r="T8" s="472"/>
      <c r="U8" s="472"/>
      <c r="V8" s="472"/>
      <c r="W8" s="472"/>
      <c r="X8" s="472"/>
      <c r="Y8" s="472"/>
      <c r="Z8" s="472"/>
      <c r="AA8" s="472"/>
      <c r="AB8" s="472"/>
      <c r="AC8" s="472"/>
      <c r="AD8" s="472"/>
    </row>
    <row r="9" spans="1:30" ht="92.15" customHeight="1" x14ac:dyDescent="0.25">
      <c r="A9" s="847"/>
      <c r="B9" s="848"/>
      <c r="C9" s="849" t="s">
        <v>30</v>
      </c>
      <c r="D9" s="484" t="str">
        <f>'Member 1'!C2</f>
        <v>Member 1</v>
      </c>
      <c r="E9" s="484" t="str">
        <f>'Member 2'!C2</f>
        <v>Member 2</v>
      </c>
      <c r="F9" s="484" t="str">
        <f>Member3!C2</f>
        <v>Member 3</v>
      </c>
      <c r="G9" s="484" t="str">
        <f>'Member 4'!C2</f>
        <v>Member 4</v>
      </c>
      <c r="H9" s="484" t="str">
        <f>'Member 5'!C2</f>
        <v>Member 5</v>
      </c>
      <c r="I9" s="484" t="str">
        <f>'Member 6'!C2</f>
        <v>Member 6</v>
      </c>
      <c r="J9" s="484" t="str">
        <f>'Member 7'!C2</f>
        <v>Member 7</v>
      </c>
      <c r="K9" s="484" t="str">
        <f>'[1]Member 8'!C2</f>
        <v>Your organization name</v>
      </c>
      <c r="L9" s="484" t="str">
        <f>'[1]Member 9'!C2</f>
        <v>Your organization name</v>
      </c>
      <c r="M9" s="484" t="str">
        <f>'[1]Member 10'!C2</f>
        <v>Your organization name</v>
      </c>
    </row>
    <row r="10" spans="1:30" s="486" customFormat="1" ht="41.15" customHeight="1" x14ac:dyDescent="0.25">
      <c r="A10" s="848"/>
      <c r="B10" s="848"/>
      <c r="C10" s="849"/>
      <c r="D10" s="485" t="s">
        <v>86</v>
      </c>
      <c r="E10" s="485" t="s">
        <v>86</v>
      </c>
      <c r="F10" s="485" t="s">
        <v>86</v>
      </c>
      <c r="G10" s="485" t="s">
        <v>86</v>
      </c>
      <c r="H10" s="485" t="s">
        <v>86</v>
      </c>
      <c r="I10" s="485" t="s">
        <v>86</v>
      </c>
      <c r="J10" s="485" t="s">
        <v>86</v>
      </c>
      <c r="K10" s="485"/>
      <c r="L10" s="485"/>
      <c r="M10" s="485"/>
    </row>
    <row r="11" spans="1:30" ht="20.149999999999999" customHeight="1" x14ac:dyDescent="0.25">
      <c r="A11" s="487" t="s">
        <v>31</v>
      </c>
      <c r="B11" s="487"/>
      <c r="C11" s="488"/>
      <c r="D11" s="488">
        <f>D12+D13+D23+D24+D25</f>
        <v>0</v>
      </c>
      <c r="E11" s="488">
        <f t="shared" ref="E11:M11" si="0">E12+E13+E23+E24+E25</f>
        <v>0</v>
      </c>
      <c r="F11" s="488">
        <f t="shared" si="0"/>
        <v>0</v>
      </c>
      <c r="G11" s="488">
        <f t="shared" si="0"/>
        <v>0</v>
      </c>
      <c r="H11" s="488">
        <f t="shared" si="0"/>
        <v>0</v>
      </c>
      <c r="I11" s="488">
        <f t="shared" si="0"/>
        <v>0</v>
      </c>
      <c r="J11" s="488">
        <f>J12+J13+J23+J24+J25</f>
        <v>0</v>
      </c>
      <c r="K11" s="488">
        <f t="shared" si="0"/>
        <v>0</v>
      </c>
      <c r="L11" s="488">
        <f t="shared" si="0"/>
        <v>0</v>
      </c>
      <c r="M11" s="488">
        <f t="shared" si="0"/>
        <v>0</v>
      </c>
      <c r="N11" s="489"/>
      <c r="O11" s="489"/>
      <c r="P11" s="489"/>
      <c r="Q11" s="489"/>
      <c r="R11" s="489"/>
      <c r="S11" s="489"/>
      <c r="T11" s="489"/>
      <c r="U11" s="489"/>
      <c r="V11" s="489"/>
      <c r="W11" s="489"/>
      <c r="X11" s="489"/>
      <c r="Y11" s="489"/>
      <c r="Z11" s="489"/>
      <c r="AA11" s="489"/>
      <c r="AB11" s="489"/>
      <c r="AC11" s="489"/>
      <c r="AD11" s="489"/>
    </row>
    <row r="12" spans="1:30" ht="15" customHeight="1" x14ac:dyDescent="0.25">
      <c r="A12" s="490">
        <v>1</v>
      </c>
      <c r="B12" s="491" t="s">
        <v>93</v>
      </c>
      <c r="C12" s="492">
        <f t="shared" ref="C12:C22" si="1">SUM(D12:M12)</f>
        <v>0</v>
      </c>
      <c r="D12" s="492">
        <f>'Member 1'!G31</f>
        <v>0</v>
      </c>
      <c r="E12" s="492">
        <f>'Member 2'!G31</f>
        <v>0</v>
      </c>
      <c r="F12" s="492">
        <f>Member3!G31</f>
        <v>0</v>
      </c>
      <c r="G12" s="492">
        <f>'Member 4'!G31</f>
        <v>0</v>
      </c>
      <c r="H12" s="492">
        <f>'Member 5'!G31</f>
        <v>0</v>
      </c>
      <c r="I12" s="492">
        <f>'Member 6'!G31</f>
        <v>0</v>
      </c>
      <c r="J12" s="492">
        <f>'Member 7'!G31</f>
        <v>0</v>
      </c>
      <c r="K12" s="492"/>
      <c r="L12" s="492"/>
      <c r="M12" s="492"/>
    </row>
    <row r="13" spans="1:30" ht="15" customHeight="1" x14ac:dyDescent="0.25">
      <c r="A13" s="490" t="s">
        <v>36</v>
      </c>
      <c r="B13" s="491" t="s">
        <v>9</v>
      </c>
      <c r="C13" s="492">
        <f t="shared" ref="C13:J13" si="2">SUM(C14:C22)</f>
        <v>0</v>
      </c>
      <c r="D13" s="492">
        <f t="shared" si="2"/>
        <v>0</v>
      </c>
      <c r="E13" s="492">
        <f t="shared" si="2"/>
        <v>0</v>
      </c>
      <c r="F13" s="492">
        <f t="shared" si="2"/>
        <v>0</v>
      </c>
      <c r="G13" s="492">
        <f t="shared" si="2"/>
        <v>0</v>
      </c>
      <c r="H13" s="492">
        <f t="shared" si="2"/>
        <v>0</v>
      </c>
      <c r="I13" s="492">
        <f t="shared" si="2"/>
        <v>0</v>
      </c>
      <c r="J13" s="492">
        <f t="shared" si="2"/>
        <v>0</v>
      </c>
      <c r="K13" s="492"/>
      <c r="L13" s="492"/>
      <c r="M13" s="492"/>
    </row>
    <row r="14" spans="1:30" ht="15" customHeight="1" x14ac:dyDescent="0.25">
      <c r="A14" s="493">
        <v>2.1</v>
      </c>
      <c r="B14" s="494" t="s">
        <v>48</v>
      </c>
      <c r="C14" s="495">
        <f t="shared" si="1"/>
        <v>0</v>
      </c>
      <c r="D14" s="495">
        <f>'Member 1'!G33</f>
        <v>0</v>
      </c>
      <c r="E14" s="495">
        <f>'Member 2'!G33</f>
        <v>0</v>
      </c>
      <c r="F14" s="495">
        <f>Member3!G33</f>
        <v>0</v>
      </c>
      <c r="G14" s="495">
        <f>'Member 4'!G33</f>
        <v>0</v>
      </c>
      <c r="H14" s="495">
        <f>'Member 5'!G33</f>
        <v>0</v>
      </c>
      <c r="I14" s="495">
        <f>'Member 6'!G33</f>
        <v>0</v>
      </c>
      <c r="J14" s="495">
        <f>'Member 7'!G33</f>
        <v>0</v>
      </c>
      <c r="K14" s="495"/>
      <c r="L14" s="495"/>
      <c r="M14" s="495"/>
    </row>
    <row r="15" spans="1:30" ht="15" customHeight="1" x14ac:dyDescent="0.25">
      <c r="A15" s="493">
        <v>2.2000000000000002</v>
      </c>
      <c r="B15" s="494" t="s">
        <v>42</v>
      </c>
      <c r="C15" s="495">
        <f t="shared" si="1"/>
        <v>0</v>
      </c>
      <c r="D15" s="495">
        <f>'Member 1'!G42</f>
        <v>0</v>
      </c>
      <c r="E15" s="495">
        <f>'Member 2'!F43</f>
        <v>0</v>
      </c>
      <c r="F15" s="495">
        <f>Member3!G42</f>
        <v>0</v>
      </c>
      <c r="G15" s="495">
        <f>'Member 4'!G42</f>
        <v>0</v>
      </c>
      <c r="H15" s="495">
        <f>'Member 5'!G42</f>
        <v>0</v>
      </c>
      <c r="I15" s="495">
        <f>'Member 6'!G42</f>
        <v>0</v>
      </c>
      <c r="J15" s="495">
        <f>'Member 7'!G42</f>
        <v>0</v>
      </c>
      <c r="K15" s="495"/>
      <c r="L15" s="495"/>
      <c r="M15" s="495"/>
    </row>
    <row r="16" spans="1:30" ht="15" customHeight="1" x14ac:dyDescent="0.25">
      <c r="A16" s="493">
        <v>2.2999999999999998</v>
      </c>
      <c r="B16" s="494" t="s">
        <v>94</v>
      </c>
      <c r="C16" s="495">
        <f t="shared" si="1"/>
        <v>0</v>
      </c>
      <c r="D16" s="495">
        <f>'Member 1'!G51</f>
        <v>0</v>
      </c>
      <c r="E16" s="495">
        <f>'Member 2'!G51</f>
        <v>0</v>
      </c>
      <c r="F16" s="495">
        <f>Member3!G51</f>
        <v>0</v>
      </c>
      <c r="G16" s="495">
        <f>'Member 4'!G51</f>
        <v>0</v>
      </c>
      <c r="H16" s="495">
        <f>'Member 5'!G51</f>
        <v>0</v>
      </c>
      <c r="I16" s="495">
        <f>'Member 6'!G51</f>
        <v>0</v>
      </c>
      <c r="J16" s="495">
        <f>'Member 7'!G51</f>
        <v>0</v>
      </c>
      <c r="K16" s="495"/>
      <c r="L16" s="495"/>
      <c r="M16" s="495"/>
    </row>
    <row r="17" spans="1:13" ht="15" customHeight="1" x14ac:dyDescent="0.25">
      <c r="A17" s="493">
        <v>2.4</v>
      </c>
      <c r="B17" s="494" t="s">
        <v>95</v>
      </c>
      <c r="C17" s="495">
        <f t="shared" si="1"/>
        <v>0</v>
      </c>
      <c r="D17" s="495">
        <f>'Member 1'!G60</f>
        <v>0</v>
      </c>
      <c r="E17" s="495">
        <f>'Member 2'!G60</f>
        <v>0</v>
      </c>
      <c r="F17" s="495">
        <f>Member3!G60</f>
        <v>0</v>
      </c>
      <c r="G17" s="495">
        <f>'Member 4'!G60</f>
        <v>0</v>
      </c>
      <c r="H17" s="495">
        <f>'Member 5'!G60</f>
        <v>0</v>
      </c>
      <c r="I17" s="495">
        <f>'Member 6'!G60</f>
        <v>0</v>
      </c>
      <c r="J17" s="495">
        <f>'Member 7'!G60</f>
        <v>0</v>
      </c>
      <c r="K17" s="495"/>
      <c r="L17" s="495"/>
      <c r="M17" s="495"/>
    </row>
    <row r="18" spans="1:13" ht="15" customHeight="1" x14ac:dyDescent="0.25">
      <c r="A18" s="493">
        <v>2.5</v>
      </c>
      <c r="B18" s="494" t="s">
        <v>41</v>
      </c>
      <c r="C18" s="495">
        <f t="shared" si="1"/>
        <v>0</v>
      </c>
      <c r="D18" s="495">
        <f>'Member 1'!G69</f>
        <v>0</v>
      </c>
      <c r="E18" s="495">
        <f>'Member 2'!G69</f>
        <v>0</v>
      </c>
      <c r="F18" s="495">
        <f>Member3!G69</f>
        <v>0</v>
      </c>
      <c r="G18" s="495">
        <f>'Member 4'!G69</f>
        <v>0</v>
      </c>
      <c r="H18" s="495">
        <f>'Member 5'!G69</f>
        <v>0</v>
      </c>
      <c r="I18" s="495">
        <f>'Member 6'!G69</f>
        <v>0</v>
      </c>
      <c r="J18" s="495">
        <f>'Member 7'!G69</f>
        <v>0</v>
      </c>
      <c r="K18" s="495"/>
      <c r="L18" s="495"/>
      <c r="M18" s="495"/>
    </row>
    <row r="19" spans="1:13" ht="15" customHeight="1" x14ac:dyDescent="0.25">
      <c r="A19" s="493">
        <v>2.6</v>
      </c>
      <c r="B19" s="494" t="s">
        <v>96</v>
      </c>
      <c r="C19" s="495">
        <f t="shared" si="1"/>
        <v>0</v>
      </c>
      <c r="D19" s="495">
        <f>'Member 1'!G78</f>
        <v>0</v>
      </c>
      <c r="E19" s="495">
        <f>'Member 2'!G78</f>
        <v>0</v>
      </c>
      <c r="F19" s="495">
        <f>Member3!G78</f>
        <v>0</v>
      </c>
      <c r="G19" s="495">
        <f>'Member 4'!G78</f>
        <v>0</v>
      </c>
      <c r="H19" s="495">
        <f>'Member 5'!G78</f>
        <v>0</v>
      </c>
      <c r="I19" s="495">
        <f>'Member 6'!G78</f>
        <v>0</v>
      </c>
      <c r="J19" s="495">
        <f>'Member 7'!G78</f>
        <v>0</v>
      </c>
      <c r="K19" s="495"/>
      <c r="L19" s="495"/>
      <c r="M19" s="495"/>
    </row>
    <row r="20" spans="1:13" ht="15" customHeight="1" x14ac:dyDescent="0.25">
      <c r="A20" s="493">
        <v>2.7</v>
      </c>
      <c r="B20" s="494" t="s">
        <v>97</v>
      </c>
      <c r="C20" s="495">
        <f t="shared" si="1"/>
        <v>0</v>
      </c>
      <c r="D20" s="495">
        <f>'Member 1'!G87</f>
        <v>0</v>
      </c>
      <c r="E20" s="495">
        <f>'Member 2'!G87</f>
        <v>0</v>
      </c>
      <c r="F20" s="495">
        <f>Member3!G87</f>
        <v>0</v>
      </c>
      <c r="G20" s="495">
        <f>'Member 4'!G87</f>
        <v>0</v>
      </c>
      <c r="H20" s="495">
        <f>'Member 5'!G87</f>
        <v>0</v>
      </c>
      <c r="I20" s="495">
        <f>'Member 6'!G87</f>
        <v>0</v>
      </c>
      <c r="J20" s="495">
        <f>'Member 7'!G87</f>
        <v>0</v>
      </c>
      <c r="K20" s="495"/>
      <c r="L20" s="495"/>
      <c r="M20" s="495"/>
    </row>
    <row r="21" spans="1:13" ht="15" customHeight="1" x14ac:dyDescent="0.25">
      <c r="A21" s="493">
        <v>2.8</v>
      </c>
      <c r="B21" s="494" t="s">
        <v>98</v>
      </c>
      <c r="C21" s="495">
        <f t="shared" si="1"/>
        <v>0</v>
      </c>
      <c r="D21" s="495">
        <f>'Member 1'!G96</f>
        <v>0</v>
      </c>
      <c r="E21" s="495">
        <f>'Member 2'!G96</f>
        <v>0</v>
      </c>
      <c r="F21" s="495">
        <f>Member3!G96</f>
        <v>0</v>
      </c>
      <c r="G21" s="495">
        <f>'Member 4'!G96</f>
        <v>0</v>
      </c>
      <c r="H21" s="495">
        <f>'Member 5'!G96</f>
        <v>0</v>
      </c>
      <c r="I21" s="495">
        <f>'Member 6'!G96</f>
        <v>0</v>
      </c>
      <c r="J21" s="495">
        <f>'Member 7'!G96</f>
        <v>0</v>
      </c>
      <c r="K21" s="495"/>
      <c r="L21" s="495"/>
      <c r="M21" s="495"/>
    </row>
    <row r="22" spans="1:13" ht="15" customHeight="1" x14ac:dyDescent="0.25">
      <c r="A22" s="493">
        <v>2.9</v>
      </c>
      <c r="B22" s="494" t="s">
        <v>40</v>
      </c>
      <c r="C22" s="495">
        <f t="shared" si="1"/>
        <v>0</v>
      </c>
      <c r="D22" s="495">
        <f>'Member 1'!G105</f>
        <v>0</v>
      </c>
      <c r="E22" s="495">
        <f>'Member 2'!G105</f>
        <v>0</v>
      </c>
      <c r="F22" s="495">
        <f>Member3!G105</f>
        <v>0</v>
      </c>
      <c r="G22" s="495">
        <f>'Member 4'!G105</f>
        <v>0</v>
      </c>
      <c r="H22" s="495">
        <f>'Member 5'!G105</f>
        <v>0</v>
      </c>
      <c r="I22" s="495">
        <f>'Member 6'!G105</f>
        <v>0</v>
      </c>
      <c r="J22" s="495">
        <f>'Member 7'!G105</f>
        <v>0</v>
      </c>
      <c r="K22" s="495"/>
      <c r="L22" s="495"/>
      <c r="M22" s="495"/>
    </row>
    <row r="23" spans="1:13" ht="15" customHeight="1" x14ac:dyDescent="0.25">
      <c r="A23" s="490">
        <v>3</v>
      </c>
      <c r="B23" s="491" t="s">
        <v>10</v>
      </c>
      <c r="C23" s="492">
        <f>SUM(D23:M23)</f>
        <v>0</v>
      </c>
      <c r="D23" s="492">
        <f>'Member 1'!G152</f>
        <v>0</v>
      </c>
      <c r="E23" s="492">
        <f>'Member 2'!G152</f>
        <v>0</v>
      </c>
      <c r="F23" s="492">
        <f>Member3!G152</f>
        <v>0</v>
      </c>
      <c r="G23" s="492">
        <f>'Member 4'!G152</f>
        <v>0</v>
      </c>
      <c r="H23" s="492">
        <f>'Member 5'!G152</f>
        <v>0</v>
      </c>
      <c r="I23" s="492">
        <f>'Member 6'!G152</f>
        <v>0</v>
      </c>
      <c r="J23" s="492">
        <f>'Member 7'!G152</f>
        <v>0</v>
      </c>
      <c r="K23" s="492"/>
      <c r="L23" s="492"/>
      <c r="M23" s="492"/>
    </row>
    <row r="24" spans="1:13" ht="15" customHeight="1" x14ac:dyDescent="0.25">
      <c r="A24" s="490">
        <v>4</v>
      </c>
      <c r="B24" s="491" t="s">
        <v>11</v>
      </c>
      <c r="C24" s="492">
        <f>SUM(D24:M24)</f>
        <v>0</v>
      </c>
      <c r="D24" s="492">
        <f>'Member 1'!G161</f>
        <v>0</v>
      </c>
      <c r="E24" s="492">
        <f>'Member 2'!G161</f>
        <v>0</v>
      </c>
      <c r="F24" s="492">
        <f>Member3!G161</f>
        <v>0</v>
      </c>
      <c r="G24" s="492">
        <f>'Member 4'!G161</f>
        <v>0</v>
      </c>
      <c r="H24" s="492">
        <f>'Member 5'!G161</f>
        <v>0</v>
      </c>
      <c r="I24" s="492">
        <f>'Member 6'!G161</f>
        <v>0</v>
      </c>
      <c r="J24" s="492">
        <f>'Member 7'!G161</f>
        <v>0</v>
      </c>
      <c r="K24" s="492"/>
      <c r="L24" s="492"/>
      <c r="M24" s="492"/>
    </row>
    <row r="25" spans="1:13" ht="15" customHeight="1" x14ac:dyDescent="0.25">
      <c r="A25" s="490">
        <v>5</v>
      </c>
      <c r="B25" s="491" t="s">
        <v>57</v>
      </c>
      <c r="C25" s="492">
        <f>SUM(D25:M25)</f>
        <v>0</v>
      </c>
      <c r="D25" s="492">
        <f>'Member 1'!G168</f>
        <v>0</v>
      </c>
      <c r="E25" s="492">
        <f>'Member 2'!G168</f>
        <v>0</v>
      </c>
      <c r="F25" s="492">
        <f>Member3!G168</f>
        <v>0</v>
      </c>
      <c r="G25" s="492">
        <f>'Member 4'!G168</f>
        <v>0</v>
      </c>
      <c r="H25" s="492">
        <f>'Member 5'!G168</f>
        <v>0</v>
      </c>
      <c r="I25" s="492">
        <f>'Member 6'!G168</f>
        <v>0</v>
      </c>
      <c r="J25" s="492">
        <f>'Member 7'!G168</f>
        <v>0</v>
      </c>
      <c r="K25" s="492"/>
      <c r="L25" s="492"/>
      <c r="M25" s="492"/>
    </row>
    <row r="26" spans="1:13" ht="26.9" customHeight="1" x14ac:dyDescent="0.25">
      <c r="A26" s="487" t="s">
        <v>14</v>
      </c>
      <c r="B26" s="487"/>
      <c r="C26" s="488">
        <f t="shared" ref="C26:J26" si="3">SUM(C27:C28)</f>
        <v>0</v>
      </c>
      <c r="D26" s="488">
        <f t="shared" si="3"/>
        <v>0</v>
      </c>
      <c r="E26" s="488">
        <f t="shared" si="3"/>
        <v>0</v>
      </c>
      <c r="F26" s="488">
        <f t="shared" si="3"/>
        <v>0</v>
      </c>
      <c r="G26" s="488">
        <f t="shared" si="3"/>
        <v>0</v>
      </c>
      <c r="H26" s="488">
        <f t="shared" si="3"/>
        <v>0</v>
      </c>
      <c r="I26" s="488">
        <f t="shared" si="3"/>
        <v>0</v>
      </c>
      <c r="J26" s="488">
        <f t="shared" si="3"/>
        <v>0</v>
      </c>
      <c r="K26" s="488"/>
      <c r="L26" s="488"/>
      <c r="M26" s="488"/>
    </row>
    <row r="27" spans="1:13" ht="15" customHeight="1" x14ac:dyDescent="0.25">
      <c r="A27" s="496" t="s">
        <v>58</v>
      </c>
      <c r="B27" s="494"/>
      <c r="C27" s="495">
        <f>SUM(D27:M27)</f>
        <v>0</v>
      </c>
      <c r="D27" s="424">
        <f>'Member 1'!G173</f>
        <v>0</v>
      </c>
      <c r="E27" s="424">
        <f>'Member 2'!G173</f>
        <v>0</v>
      </c>
      <c r="F27" s="424">
        <f>Member3!G173</f>
        <v>0</v>
      </c>
      <c r="G27" s="424">
        <f>'Member 4'!G173</f>
        <v>0</v>
      </c>
      <c r="H27" s="424">
        <f>'Member 5'!G173</f>
        <v>0</v>
      </c>
      <c r="I27" s="424">
        <f>'Member 6'!G173</f>
        <v>0</v>
      </c>
      <c r="J27" s="424">
        <f>'Member 7'!G173</f>
        <v>0</v>
      </c>
      <c r="K27" s="424"/>
      <c r="L27" s="424"/>
      <c r="M27" s="424"/>
    </row>
    <row r="28" spans="1:13" ht="15" customHeight="1" x14ac:dyDescent="0.25">
      <c r="A28" s="496" t="s">
        <v>59</v>
      </c>
      <c r="B28" s="494"/>
      <c r="C28" s="495">
        <f>SUM(D28:M28)</f>
        <v>0</v>
      </c>
      <c r="D28" s="424">
        <f>'Member 1'!G196</f>
        <v>0</v>
      </c>
      <c r="E28" s="424">
        <f>'Member 2'!G196</f>
        <v>0</v>
      </c>
      <c r="F28" s="424">
        <f>Member3!G196</f>
        <v>0</v>
      </c>
      <c r="G28" s="424">
        <f>'Member 4'!G196</f>
        <v>0</v>
      </c>
      <c r="H28" s="424">
        <f>'Member 5'!G196</f>
        <v>0</v>
      </c>
      <c r="I28" s="424">
        <f>'Member 6'!G196</f>
        <v>0</v>
      </c>
      <c r="J28" s="424">
        <f>'Member 7'!G196</f>
        <v>0</v>
      </c>
      <c r="K28" s="424"/>
      <c r="L28" s="424"/>
      <c r="M28" s="424"/>
    </row>
    <row r="29" spans="1:13" ht="24" customHeight="1" x14ac:dyDescent="0.25">
      <c r="A29" s="497" t="s">
        <v>99</v>
      </c>
      <c r="B29" s="498"/>
      <c r="C29" s="499">
        <f t="shared" ref="C29:J29" si="4">C11+C26</f>
        <v>0</v>
      </c>
      <c r="D29" s="500">
        <f t="shared" si="4"/>
        <v>0</v>
      </c>
      <c r="E29" s="500">
        <f t="shared" si="4"/>
        <v>0</v>
      </c>
      <c r="F29" s="500">
        <f t="shared" si="4"/>
        <v>0</v>
      </c>
      <c r="G29" s="500">
        <f t="shared" si="4"/>
        <v>0</v>
      </c>
      <c r="H29" s="500">
        <f t="shared" si="4"/>
        <v>0</v>
      </c>
      <c r="I29" s="500">
        <f t="shared" si="4"/>
        <v>0</v>
      </c>
      <c r="J29" s="500">
        <f t="shared" si="4"/>
        <v>0</v>
      </c>
      <c r="K29" s="500"/>
      <c r="L29" s="500"/>
      <c r="M29" s="500"/>
    </row>
    <row r="30" spans="1:13" ht="24.75" customHeight="1" x14ac:dyDescent="0.25">
      <c r="A30" s="812" t="s">
        <v>100</v>
      </c>
      <c r="B30" s="812"/>
      <c r="C30" s="495">
        <f>SUM(D30:J30)</f>
        <v>0</v>
      </c>
      <c r="D30" s="495">
        <f>D29*2%</f>
        <v>0</v>
      </c>
      <c r="E30" s="495">
        <f t="shared" ref="E30:J30" si="5">E29*2%</f>
        <v>0</v>
      </c>
      <c r="F30" s="495">
        <f t="shared" si="5"/>
        <v>0</v>
      </c>
      <c r="G30" s="495">
        <f t="shared" si="5"/>
        <v>0</v>
      </c>
      <c r="H30" s="495">
        <f t="shared" si="5"/>
        <v>0</v>
      </c>
      <c r="I30" s="495">
        <f t="shared" si="5"/>
        <v>0</v>
      </c>
      <c r="J30" s="495">
        <f t="shared" si="5"/>
        <v>0</v>
      </c>
      <c r="K30" s="495"/>
      <c r="L30" s="495"/>
      <c r="M30" s="495"/>
    </row>
    <row r="31" spans="1:13" ht="32.15" customHeight="1" x14ac:dyDescent="0.25">
      <c r="A31" s="501" t="s">
        <v>101</v>
      </c>
      <c r="B31" s="501"/>
      <c r="C31" s="502">
        <f t="shared" ref="C31:J31" si="6">SUM(C29:C30)</f>
        <v>0</v>
      </c>
      <c r="D31" s="503">
        <f t="shared" si="6"/>
        <v>0</v>
      </c>
      <c r="E31" s="503">
        <f t="shared" si="6"/>
        <v>0</v>
      </c>
      <c r="F31" s="503">
        <f t="shared" si="6"/>
        <v>0</v>
      </c>
      <c r="G31" s="503">
        <f t="shared" si="6"/>
        <v>0</v>
      </c>
      <c r="H31" s="503">
        <f t="shared" si="6"/>
        <v>0</v>
      </c>
      <c r="I31" s="503">
        <f t="shared" si="6"/>
        <v>0</v>
      </c>
      <c r="J31" s="503">
        <f t="shared" si="6"/>
        <v>0</v>
      </c>
      <c r="K31" s="503"/>
      <c r="L31" s="503"/>
      <c r="M31" s="503"/>
    </row>
    <row r="32" spans="1:13" ht="12" customHeight="1" x14ac:dyDescent="0.25">
      <c r="D32" s="504"/>
      <c r="E32" s="504"/>
      <c r="F32" s="504"/>
      <c r="G32" s="504"/>
      <c r="H32" s="504"/>
      <c r="I32" s="504"/>
      <c r="J32" s="504"/>
      <c r="K32" s="504">
        <v>8</v>
      </c>
      <c r="L32" s="504">
        <v>9</v>
      </c>
      <c r="M32" s="504">
        <v>10</v>
      </c>
    </row>
    <row r="33" spans="2:13" ht="12" customHeight="1" x14ac:dyDescent="0.25">
      <c r="C33" s="475"/>
      <c r="D33" s="475"/>
      <c r="E33" s="475"/>
      <c r="F33" s="475"/>
      <c r="G33" s="475"/>
      <c r="H33" s="475"/>
      <c r="I33" s="475"/>
      <c r="J33" s="475"/>
      <c r="K33" s="475"/>
      <c r="L33" s="475"/>
      <c r="M33" s="475"/>
    </row>
    <row r="34" spans="2:13" ht="12" customHeight="1" x14ac:dyDescent="0.25">
      <c r="C34" s="475"/>
      <c r="D34" s="475"/>
      <c r="E34" s="505"/>
      <c r="F34" s="475"/>
      <c r="G34" s="475"/>
      <c r="H34" s="475"/>
      <c r="I34" s="475"/>
      <c r="J34" s="475"/>
      <c r="K34" s="475"/>
      <c r="L34" s="475"/>
      <c r="M34" s="475"/>
    </row>
    <row r="35" spans="2:13" ht="12" customHeight="1" x14ac:dyDescent="0.25">
      <c r="D35" s="506"/>
      <c r="E35" s="506"/>
      <c r="F35" s="506"/>
      <c r="G35" s="506"/>
      <c r="H35" s="506"/>
      <c r="I35" s="506"/>
      <c r="J35" s="506"/>
      <c r="K35" s="506"/>
      <c r="L35" s="506"/>
      <c r="M35" s="506"/>
    </row>
    <row r="36" spans="2:13" ht="12" customHeight="1" x14ac:dyDescent="0.25">
      <c r="B36" s="472"/>
      <c r="D36" s="475"/>
      <c r="E36" s="475"/>
      <c r="F36" s="475"/>
      <c r="G36" s="475"/>
      <c r="H36" s="475"/>
      <c r="I36" s="475"/>
      <c r="J36" s="475"/>
      <c r="K36" s="475"/>
      <c r="L36" s="475"/>
      <c r="M36" s="475"/>
    </row>
    <row r="37" spans="2:13" ht="12" customHeight="1" x14ac:dyDescent="0.25">
      <c r="D37" s="507"/>
      <c r="E37" s="507"/>
      <c r="F37" s="507"/>
      <c r="G37" s="507"/>
      <c r="H37" s="507"/>
      <c r="I37" s="507"/>
      <c r="J37" s="507"/>
      <c r="K37" s="507"/>
      <c r="L37" s="507"/>
      <c r="M37" s="507"/>
    </row>
    <row r="38" spans="2:13" ht="12" customHeight="1" x14ac:dyDescent="0.25">
      <c r="D38" s="507"/>
      <c r="E38" s="507"/>
      <c r="F38" s="507"/>
      <c r="G38" s="507"/>
      <c r="H38" s="507"/>
      <c r="I38" s="507"/>
      <c r="J38" s="507"/>
      <c r="K38" s="507"/>
      <c r="L38" s="507"/>
      <c r="M38" s="507"/>
    </row>
    <row r="39" spans="2:13" ht="12" customHeight="1" x14ac:dyDescent="0.25"/>
    <row r="40" spans="2:13" ht="12" customHeight="1" x14ac:dyDescent="0.25">
      <c r="D40" s="507"/>
      <c r="E40" s="507"/>
      <c r="F40" s="507"/>
      <c r="G40" s="507"/>
      <c r="H40" s="507"/>
      <c r="I40" s="507"/>
      <c r="J40" s="507"/>
      <c r="K40" s="507"/>
      <c r="L40" s="507"/>
      <c r="M40" s="507"/>
    </row>
    <row r="41" spans="2:13" ht="12" customHeight="1" x14ac:dyDescent="0.25"/>
    <row r="42" spans="2:13" ht="12" customHeight="1" x14ac:dyDescent="0.25"/>
    <row r="43" spans="2:13" ht="12" customHeight="1" x14ac:dyDescent="0.25"/>
    <row r="44" spans="2:13" ht="12" customHeight="1" x14ac:dyDescent="0.25"/>
    <row r="45" spans="2:13" ht="12" customHeight="1" x14ac:dyDescent="0.25"/>
    <row r="46" spans="2:13" ht="12" customHeight="1" x14ac:dyDescent="0.25"/>
    <row r="47" spans="2:13" ht="12" customHeight="1" x14ac:dyDescent="0.25"/>
    <row r="48" spans="2:13"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sheetData>
  <mergeCells count="15">
    <mergeCell ref="A30:B30"/>
    <mergeCell ref="A5:B5"/>
    <mergeCell ref="C5:F5"/>
    <mergeCell ref="G5:H5"/>
    <mergeCell ref="A3:B3"/>
    <mergeCell ref="C3:F3"/>
    <mergeCell ref="A4:B4"/>
    <mergeCell ref="C4:F4"/>
    <mergeCell ref="G4:H4"/>
    <mergeCell ref="A6:B6"/>
    <mergeCell ref="C6:F6"/>
    <mergeCell ref="G6:H6"/>
    <mergeCell ref="A8:C8"/>
    <mergeCell ref="A9:B10"/>
    <mergeCell ref="C9:C10"/>
  </mergeCells>
  <hyperlinks>
    <hyperlink ref="A7" r:id="rId1" xr:uid="{48FAB64D-6357-4BC3-97BE-572837852BAE}"/>
  </hyperlinks>
  <printOptions horizontalCentered="1" verticalCentered="1"/>
  <pageMargins left="0.51181102362204722" right="0.51181102362204722" top="0.74803149606299213" bottom="0.55118110236220474" header="0" footer="0"/>
  <pageSetup paperSize="9" scale="4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33BFE-544D-479A-9C2A-16C4ED410200}">
  <dimension ref="A1:X148"/>
  <sheetViews>
    <sheetView showGridLines="0" topLeftCell="A7" zoomScale="55" zoomScaleNormal="55" workbookViewId="0">
      <pane xSplit="3" ySplit="4" topLeftCell="D14" activePane="bottomRight" state="frozen"/>
      <selection pane="topRight" activeCell="D7" sqref="D7"/>
      <selection pane="bottomLeft" activeCell="A11" sqref="A11"/>
      <selection pane="bottomRight" activeCell="B14" sqref="B14"/>
    </sheetView>
  </sheetViews>
  <sheetFormatPr defaultColWidth="8.81640625" defaultRowHeight="15.5" x14ac:dyDescent="0.35"/>
  <cols>
    <col min="1" max="1" width="31.7265625" style="355" customWidth="1"/>
    <col min="2" max="2" width="49.1796875" style="355" customWidth="1"/>
    <col min="3" max="3" width="21.54296875" style="332" customWidth="1"/>
    <col min="4" max="4" width="31.7265625" style="536" customWidth="1"/>
    <col min="5" max="18" width="31.7265625" style="332" customWidth="1"/>
    <col min="19" max="24" width="31.7265625" style="332" hidden="1" customWidth="1"/>
    <col min="25" max="31" width="31.7265625" style="330" customWidth="1"/>
    <col min="32" max="16384" width="8.81640625" style="330"/>
  </cols>
  <sheetData>
    <row r="1" spans="1:24" s="325" customFormat="1" ht="44.15" hidden="1" customHeight="1" x14ac:dyDescent="0.25">
      <c r="A1" s="864"/>
      <c r="B1" s="864"/>
      <c r="C1" s="322"/>
      <c r="D1" s="528"/>
      <c r="E1" s="322"/>
      <c r="F1" s="322"/>
      <c r="G1" s="322"/>
      <c r="H1" s="323"/>
      <c r="I1" s="324"/>
      <c r="J1" s="324"/>
      <c r="K1" s="324"/>
      <c r="L1" s="324"/>
      <c r="M1" s="324"/>
      <c r="N1" s="324"/>
      <c r="O1" s="322"/>
      <c r="P1" s="322"/>
      <c r="Q1" s="322"/>
      <c r="R1" s="322"/>
      <c r="S1" s="322"/>
      <c r="T1" s="322"/>
      <c r="U1" s="322"/>
      <c r="V1" s="322"/>
      <c r="W1" s="322"/>
      <c r="X1" s="322"/>
    </row>
    <row r="2" spans="1:24" s="325" customFormat="1" ht="12.75" hidden="1" customHeight="1" x14ac:dyDescent="0.25">
      <c r="A2" s="337"/>
      <c r="B2" s="333"/>
      <c r="D2" s="529"/>
      <c r="G2" s="326"/>
      <c r="H2" s="324"/>
      <c r="I2" s="324"/>
      <c r="J2" s="324"/>
      <c r="K2" s="324"/>
      <c r="L2" s="324"/>
      <c r="M2" s="324"/>
      <c r="N2" s="324"/>
      <c r="O2" s="326"/>
      <c r="P2" s="326"/>
      <c r="Q2" s="326"/>
      <c r="R2" s="326"/>
      <c r="S2" s="326"/>
      <c r="T2" s="326"/>
      <c r="U2" s="326"/>
      <c r="V2" s="326"/>
      <c r="W2" s="326"/>
      <c r="X2" s="326"/>
    </row>
    <row r="3" spans="1:24" s="325" customFormat="1" ht="17.149999999999999" hidden="1" customHeight="1" x14ac:dyDescent="0.25">
      <c r="A3" s="862" t="s">
        <v>16</v>
      </c>
      <c r="B3" s="862"/>
      <c r="C3" s="865" t="s">
        <v>17</v>
      </c>
      <c r="D3" s="865"/>
      <c r="E3" s="865"/>
      <c r="F3" s="865"/>
      <c r="G3" s="324"/>
      <c r="H3" s="324"/>
      <c r="I3" s="324"/>
      <c r="J3" s="324"/>
      <c r="K3" s="324"/>
      <c r="L3" s="324"/>
      <c r="M3" s="324"/>
      <c r="N3" s="324"/>
      <c r="O3" s="326"/>
      <c r="P3" s="326"/>
      <c r="Q3" s="326"/>
      <c r="R3" s="326"/>
      <c r="S3" s="326"/>
      <c r="T3" s="326"/>
      <c r="U3" s="326"/>
      <c r="V3" s="326"/>
      <c r="W3" s="326"/>
      <c r="X3" s="326"/>
    </row>
    <row r="4" spans="1:24" s="325" customFormat="1" ht="17.149999999999999" hidden="1" customHeight="1" x14ac:dyDescent="0.25">
      <c r="A4" s="862" t="s">
        <v>18</v>
      </c>
      <c r="B4" s="862"/>
      <c r="C4" s="328" t="s">
        <v>19</v>
      </c>
      <c r="D4" s="530"/>
      <c r="E4" s="328"/>
      <c r="F4" s="328"/>
      <c r="G4" s="863"/>
      <c r="H4" s="863"/>
      <c r="I4" s="324"/>
      <c r="J4" s="324"/>
      <c r="K4" s="324"/>
      <c r="L4" s="324"/>
      <c r="M4" s="324"/>
      <c r="N4" s="324"/>
      <c r="O4" s="326"/>
      <c r="P4" s="326"/>
      <c r="Q4" s="326"/>
      <c r="R4" s="326"/>
      <c r="S4" s="326"/>
      <c r="T4" s="326"/>
      <c r="U4" s="326"/>
      <c r="V4" s="326"/>
      <c r="W4" s="326"/>
      <c r="X4" s="326"/>
    </row>
    <row r="5" spans="1:24" s="325" customFormat="1" ht="17.149999999999999" hidden="1" customHeight="1" x14ac:dyDescent="0.25">
      <c r="A5" s="862" t="s">
        <v>20</v>
      </c>
      <c r="B5" s="862"/>
      <c r="C5" s="327" t="s">
        <v>21</v>
      </c>
      <c r="D5" s="327"/>
      <c r="E5" s="327"/>
      <c r="F5" s="327"/>
      <c r="G5" s="863"/>
      <c r="H5" s="863"/>
      <c r="I5" s="324"/>
      <c r="J5" s="324"/>
      <c r="K5" s="324"/>
      <c r="L5" s="324"/>
      <c r="M5" s="324"/>
      <c r="N5" s="324"/>
      <c r="O5" s="326"/>
      <c r="P5" s="326"/>
      <c r="Q5" s="326"/>
      <c r="R5" s="326"/>
      <c r="S5" s="326"/>
      <c r="T5" s="326"/>
      <c r="U5" s="326"/>
      <c r="V5" s="326"/>
      <c r="W5" s="326"/>
      <c r="X5" s="326"/>
    </row>
    <row r="6" spans="1:24" s="325" customFormat="1" ht="28.4" hidden="1" customHeight="1" x14ac:dyDescent="0.25">
      <c r="A6" s="862" t="s">
        <v>22</v>
      </c>
      <c r="B6" s="862"/>
      <c r="C6" s="329" t="s">
        <v>23</v>
      </c>
      <c r="D6" s="327"/>
      <c r="E6" s="329"/>
      <c r="F6" s="329"/>
      <c r="G6" s="863"/>
      <c r="H6" s="863"/>
      <c r="I6" s="324"/>
      <c r="J6" s="324"/>
      <c r="K6" s="324"/>
      <c r="L6" s="324"/>
      <c r="M6" s="324"/>
      <c r="N6" s="324"/>
      <c r="O6" s="326"/>
      <c r="P6" s="326"/>
      <c r="Q6" s="326"/>
      <c r="R6" s="326"/>
      <c r="S6" s="326"/>
      <c r="T6" s="326"/>
      <c r="U6" s="326"/>
      <c r="V6" s="326"/>
      <c r="W6" s="326"/>
      <c r="X6" s="326"/>
    </row>
    <row r="7" spans="1:24" s="354" customFormat="1" ht="51" hidden="1" customHeight="1" x14ac:dyDescent="0.5">
      <c r="A7" s="353"/>
      <c r="B7" s="353" t="s">
        <v>102</v>
      </c>
      <c r="C7" s="353"/>
      <c r="D7" s="531"/>
      <c r="E7" s="353"/>
      <c r="F7" s="353"/>
      <c r="G7" s="353"/>
      <c r="H7" s="353"/>
      <c r="I7" s="353"/>
      <c r="J7" s="353"/>
      <c r="K7" s="353"/>
      <c r="L7" s="353"/>
      <c r="M7" s="353"/>
      <c r="N7" s="353"/>
      <c r="O7" s="353"/>
      <c r="P7" s="353"/>
      <c r="Q7" s="353"/>
      <c r="R7" s="353"/>
      <c r="S7" s="353"/>
      <c r="T7" s="353"/>
      <c r="U7" s="353"/>
      <c r="V7" s="353"/>
      <c r="W7" s="353"/>
      <c r="X7" s="353"/>
    </row>
    <row r="8" spans="1:24" s="341" customFormat="1" ht="59.5" hidden="1" customHeight="1" x14ac:dyDescent="0.35">
      <c r="A8" s="338" t="s">
        <v>78</v>
      </c>
      <c r="B8" s="334"/>
      <c r="C8" s="334"/>
      <c r="D8" s="527"/>
      <c r="E8" s="861" t="s">
        <v>79</v>
      </c>
      <c r="F8" s="861"/>
      <c r="G8" s="861" t="s">
        <v>79</v>
      </c>
      <c r="H8" s="861"/>
      <c r="I8" s="861" t="s">
        <v>79</v>
      </c>
      <c r="J8" s="861"/>
      <c r="K8" s="861" t="s">
        <v>79</v>
      </c>
      <c r="L8" s="861"/>
      <c r="M8" s="861" t="s">
        <v>79</v>
      </c>
      <c r="N8" s="861"/>
      <c r="O8" s="861" t="s">
        <v>79</v>
      </c>
      <c r="P8" s="861"/>
      <c r="Q8" s="861" t="s">
        <v>79</v>
      </c>
      <c r="R8" s="861"/>
      <c r="S8" s="861" t="s">
        <v>79</v>
      </c>
      <c r="T8" s="861"/>
      <c r="U8" s="861" t="s">
        <v>79</v>
      </c>
      <c r="V8" s="861"/>
      <c r="W8" s="861" t="s">
        <v>79</v>
      </c>
      <c r="X8" s="861"/>
    </row>
    <row r="9" spans="1:24" s="341" customFormat="1" ht="86.15" customHeight="1" x14ac:dyDescent="0.35">
      <c r="A9" s="851" t="s">
        <v>103</v>
      </c>
      <c r="B9" s="851" t="s">
        <v>104</v>
      </c>
      <c r="C9" s="856" t="s">
        <v>105</v>
      </c>
      <c r="D9" s="532" t="s">
        <v>83</v>
      </c>
      <c r="E9" s="853" t="str">
        <f>'Consolidated Budget'!D9</f>
        <v>Member 1</v>
      </c>
      <c r="F9" s="853"/>
      <c r="G9" s="853" t="str">
        <f>'Consolidated Budget'!E9</f>
        <v>Member 2</v>
      </c>
      <c r="H9" s="853"/>
      <c r="I9" s="854" t="str">
        <f>'Consolidated Budget'!F9</f>
        <v>Member 3</v>
      </c>
      <c r="J9" s="854"/>
      <c r="K9" s="855" t="str">
        <f>'Consolidated Budget'!G9</f>
        <v>Member 4</v>
      </c>
      <c r="L9" s="855"/>
      <c r="M9" s="858" t="str">
        <f>'Consolidated Budget'!H9</f>
        <v>Member 5</v>
      </c>
      <c r="N9" s="858"/>
      <c r="O9" s="859" t="str">
        <f>'Consolidated Budget'!I9</f>
        <v>Member 6</v>
      </c>
      <c r="P9" s="859"/>
      <c r="Q9" s="859" t="str">
        <f>'Consolidated Budget'!J9</f>
        <v>Member 7</v>
      </c>
      <c r="R9" s="859"/>
      <c r="S9" s="850"/>
      <c r="T9" s="850"/>
      <c r="U9" s="860"/>
      <c r="V9" s="860"/>
      <c r="W9" s="850"/>
      <c r="X9" s="850"/>
    </row>
    <row r="10" spans="1:24" s="341" customFormat="1" ht="86.15" customHeight="1" x14ac:dyDescent="0.35">
      <c r="A10" s="852"/>
      <c r="B10" s="852"/>
      <c r="C10" s="857"/>
      <c r="D10" s="533" t="s">
        <v>86</v>
      </c>
      <c r="E10" s="781" t="s">
        <v>88</v>
      </c>
      <c r="F10" s="782" t="s">
        <v>86</v>
      </c>
      <c r="G10" s="783" t="s">
        <v>88</v>
      </c>
      <c r="H10" s="784" t="s">
        <v>86</v>
      </c>
      <c r="I10" s="781" t="s">
        <v>88</v>
      </c>
      <c r="J10" s="782" t="s">
        <v>86</v>
      </c>
      <c r="K10" s="340" t="s">
        <v>88</v>
      </c>
      <c r="L10" s="363" t="s">
        <v>86</v>
      </c>
      <c r="M10" s="339" t="s">
        <v>88</v>
      </c>
      <c r="N10" s="362" t="s">
        <v>86</v>
      </c>
      <c r="O10" s="340" t="s">
        <v>88</v>
      </c>
      <c r="P10" s="363" t="s">
        <v>86</v>
      </c>
      <c r="Q10" s="342" t="s">
        <v>88</v>
      </c>
      <c r="R10" s="343" t="s">
        <v>86</v>
      </c>
      <c r="S10" s="344" t="s">
        <v>88</v>
      </c>
      <c r="T10" s="345" t="s">
        <v>86</v>
      </c>
      <c r="U10" s="342" t="s">
        <v>88</v>
      </c>
      <c r="V10" s="343" t="s">
        <v>86</v>
      </c>
      <c r="W10" s="344" t="s">
        <v>88</v>
      </c>
      <c r="X10" s="345" t="s">
        <v>86</v>
      </c>
    </row>
    <row r="11" spans="1:24" s="341" customFormat="1" ht="31.4" customHeight="1" x14ac:dyDescent="0.35">
      <c r="A11" s="358"/>
      <c r="B11" s="356"/>
      <c r="C11" s="335"/>
      <c r="D11" s="534">
        <f t="shared" ref="D11:D74" si="0">SUM(F11,H11,J11,L11,N11,P11,R11,T11,V11,X11)</f>
        <v>0</v>
      </c>
      <c r="E11" s="350"/>
      <c r="F11" s="350"/>
      <c r="G11" s="351"/>
      <c r="H11" s="351"/>
      <c r="I11" s="350"/>
      <c r="J11" s="350"/>
      <c r="K11" s="351"/>
      <c r="L11" s="380"/>
      <c r="M11" s="350"/>
      <c r="N11" s="350"/>
      <c r="O11" s="351"/>
      <c r="P11" s="351"/>
      <c r="Q11" s="346"/>
      <c r="R11" s="346"/>
      <c r="S11" s="347"/>
      <c r="T11" s="347"/>
      <c r="U11" s="346"/>
      <c r="V11" s="346"/>
      <c r="W11" s="347"/>
      <c r="X11" s="347"/>
    </row>
    <row r="12" spans="1:24" s="341" customFormat="1" ht="31.4" customHeight="1" x14ac:dyDescent="0.35">
      <c r="A12" s="358"/>
      <c r="B12" s="356"/>
      <c r="C12" s="335"/>
      <c r="D12" s="534">
        <f t="shared" si="0"/>
        <v>0</v>
      </c>
      <c r="E12" s="350"/>
      <c r="F12" s="350"/>
      <c r="G12" s="351"/>
      <c r="H12" s="351"/>
      <c r="I12" s="350"/>
      <c r="J12" s="350"/>
      <c r="K12" s="351"/>
      <c r="L12" s="380"/>
      <c r="M12" s="350"/>
      <c r="N12" s="350"/>
      <c r="O12" s="351"/>
      <c r="P12" s="351"/>
      <c r="Q12" s="346"/>
      <c r="R12" s="346"/>
      <c r="S12" s="347"/>
      <c r="T12" s="347"/>
      <c r="U12" s="346"/>
      <c r="V12" s="346"/>
      <c r="W12" s="347"/>
      <c r="X12" s="347"/>
    </row>
    <row r="13" spans="1:24" s="341" customFormat="1" ht="31.4" customHeight="1" x14ac:dyDescent="0.35">
      <c r="A13" s="358"/>
      <c r="B13" s="356"/>
      <c r="C13" s="335"/>
      <c r="D13" s="534">
        <f t="shared" si="0"/>
        <v>0</v>
      </c>
      <c r="E13" s="350"/>
      <c r="F13" s="350"/>
      <c r="G13" s="351"/>
      <c r="H13" s="351"/>
      <c r="I13" s="350"/>
      <c r="J13" s="350"/>
      <c r="K13" s="351"/>
      <c r="L13" s="380"/>
      <c r="M13" s="350"/>
      <c r="N13" s="350"/>
      <c r="O13" s="351"/>
      <c r="P13" s="351"/>
      <c r="Q13" s="346"/>
      <c r="R13" s="346"/>
      <c r="S13" s="347"/>
      <c r="T13" s="347"/>
      <c r="U13" s="346"/>
      <c r="V13" s="346"/>
      <c r="W13" s="347"/>
      <c r="X13" s="347"/>
    </row>
    <row r="14" spans="1:24" s="341" customFormat="1" ht="31.4" customHeight="1" x14ac:dyDescent="0.35">
      <c r="A14" s="358"/>
      <c r="B14" s="356"/>
      <c r="C14" s="335"/>
      <c r="D14" s="534">
        <f t="shared" si="0"/>
        <v>0</v>
      </c>
      <c r="E14" s="350"/>
      <c r="F14" s="350"/>
      <c r="G14" s="351"/>
      <c r="H14" s="351"/>
      <c r="I14" s="350"/>
      <c r="J14" s="350"/>
      <c r="K14" s="351"/>
      <c r="L14" s="380"/>
      <c r="M14" s="350"/>
      <c r="N14" s="350"/>
      <c r="O14" s="351"/>
      <c r="P14" s="351"/>
      <c r="Q14" s="346"/>
      <c r="R14" s="346"/>
      <c r="S14" s="347"/>
      <c r="T14" s="347"/>
      <c r="U14" s="346"/>
      <c r="V14" s="346"/>
      <c r="W14" s="347"/>
      <c r="X14" s="347"/>
    </row>
    <row r="15" spans="1:24" s="341" customFormat="1" ht="31.4" customHeight="1" x14ac:dyDescent="0.35">
      <c r="A15" s="358"/>
      <c r="B15" s="356"/>
      <c r="C15" s="335"/>
      <c r="D15" s="534">
        <f t="shared" si="0"/>
        <v>0</v>
      </c>
      <c r="E15" s="350"/>
      <c r="F15" s="350"/>
      <c r="G15" s="351"/>
      <c r="H15" s="351"/>
      <c r="I15" s="350"/>
      <c r="J15" s="350"/>
      <c r="K15" s="351"/>
      <c r="L15" s="380"/>
      <c r="M15" s="350"/>
      <c r="N15" s="350"/>
      <c r="O15" s="351"/>
      <c r="P15" s="351"/>
      <c r="Q15" s="346"/>
      <c r="R15" s="346"/>
      <c r="S15" s="347"/>
      <c r="T15" s="347"/>
      <c r="U15" s="346"/>
      <c r="V15" s="346"/>
      <c r="W15" s="347"/>
      <c r="X15" s="347"/>
    </row>
    <row r="16" spans="1:24" s="341" customFormat="1" ht="31.4" customHeight="1" x14ac:dyDescent="0.35">
      <c r="A16" s="358"/>
      <c r="B16" s="356"/>
      <c r="C16" s="335"/>
      <c r="D16" s="534">
        <f t="shared" si="0"/>
        <v>0</v>
      </c>
      <c r="E16" s="350"/>
      <c r="F16" s="350"/>
      <c r="G16" s="351"/>
      <c r="H16" s="351"/>
      <c r="I16" s="350"/>
      <c r="J16" s="350"/>
      <c r="K16" s="351"/>
      <c r="L16" s="351"/>
      <c r="M16" s="350"/>
      <c r="N16" s="350"/>
      <c r="O16" s="351"/>
      <c r="P16" s="351"/>
      <c r="Q16" s="346"/>
      <c r="R16" s="346"/>
      <c r="S16" s="347"/>
      <c r="T16" s="347"/>
      <c r="U16" s="346"/>
      <c r="V16" s="346"/>
      <c r="W16" s="347"/>
      <c r="X16" s="347"/>
    </row>
    <row r="17" spans="1:24" s="341" customFormat="1" ht="31.4" customHeight="1" x14ac:dyDescent="0.35">
      <c r="A17" s="358"/>
      <c r="B17" s="356"/>
      <c r="C17" s="335"/>
      <c r="D17" s="534">
        <f t="shared" si="0"/>
        <v>0</v>
      </c>
      <c r="E17" s="350"/>
      <c r="F17" s="350"/>
      <c r="G17" s="351"/>
      <c r="H17" s="351"/>
      <c r="I17" s="350"/>
      <c r="J17" s="350"/>
      <c r="K17" s="351"/>
      <c r="L17" s="351"/>
      <c r="M17" s="350"/>
      <c r="N17" s="460"/>
      <c r="O17" s="351"/>
      <c r="P17" s="351"/>
      <c r="Q17" s="346"/>
      <c r="R17" s="346"/>
      <c r="S17" s="347"/>
      <c r="T17" s="347"/>
      <c r="U17" s="346"/>
      <c r="V17" s="346"/>
      <c r="W17" s="347"/>
      <c r="X17" s="347"/>
    </row>
    <row r="18" spans="1:24" s="341" customFormat="1" ht="31.4" customHeight="1" x14ac:dyDescent="0.35">
      <c r="A18" s="358"/>
      <c r="B18" s="356"/>
      <c r="C18" s="335"/>
      <c r="D18" s="534">
        <f t="shared" si="0"/>
        <v>0</v>
      </c>
      <c r="E18" s="350"/>
      <c r="F18" s="350"/>
      <c r="G18" s="351"/>
      <c r="H18" s="351"/>
      <c r="I18" s="350"/>
      <c r="J18" s="350"/>
      <c r="K18" s="351"/>
      <c r="L18" s="351"/>
      <c r="M18" s="350"/>
      <c r="N18" s="464"/>
      <c r="O18" s="351"/>
      <c r="P18" s="351"/>
      <c r="Q18" s="346"/>
      <c r="R18" s="346"/>
      <c r="S18" s="347"/>
      <c r="T18" s="347"/>
      <c r="U18" s="346"/>
      <c r="V18" s="346"/>
      <c r="W18" s="347"/>
      <c r="X18" s="347"/>
    </row>
    <row r="19" spans="1:24" s="341" customFormat="1" ht="31.4" customHeight="1" x14ac:dyDescent="0.35">
      <c r="A19" s="359"/>
      <c r="B19" s="357"/>
      <c r="C19" s="336"/>
      <c r="D19" s="534">
        <f t="shared" si="0"/>
        <v>0</v>
      </c>
      <c r="E19" s="350"/>
      <c r="F19" s="350"/>
      <c r="G19" s="351"/>
      <c r="H19" s="351"/>
      <c r="I19" s="350"/>
      <c r="J19" s="350"/>
      <c r="K19" s="351"/>
      <c r="L19" s="351"/>
      <c r="M19" s="350"/>
      <c r="N19" s="464"/>
      <c r="O19" s="351"/>
      <c r="P19" s="351"/>
      <c r="Q19" s="346"/>
      <c r="R19" s="346"/>
      <c r="S19" s="347"/>
      <c r="T19" s="347"/>
      <c r="U19" s="346"/>
      <c r="V19" s="346"/>
      <c r="W19" s="347"/>
      <c r="X19" s="347"/>
    </row>
    <row r="20" spans="1:24" s="341" customFormat="1" ht="31.4" customHeight="1" x14ac:dyDescent="0.35">
      <c r="A20" s="359"/>
      <c r="B20" s="357"/>
      <c r="C20" s="336"/>
      <c r="D20" s="534">
        <f t="shared" si="0"/>
        <v>0</v>
      </c>
      <c r="E20" s="350"/>
      <c r="F20" s="350"/>
      <c r="G20" s="351"/>
      <c r="H20" s="351"/>
      <c r="I20" s="350"/>
      <c r="J20" s="350"/>
      <c r="K20" s="351"/>
      <c r="L20" s="351"/>
      <c r="M20" s="350"/>
      <c r="N20" s="464"/>
      <c r="O20" s="351"/>
      <c r="P20" s="351"/>
      <c r="Q20" s="346"/>
      <c r="R20" s="346"/>
      <c r="S20" s="347"/>
      <c r="T20" s="347"/>
      <c r="U20" s="346"/>
      <c r="V20" s="346"/>
      <c r="W20" s="347"/>
      <c r="X20" s="347"/>
    </row>
    <row r="21" spans="1:24" s="341" customFormat="1" ht="31.4" customHeight="1" x14ac:dyDescent="0.35">
      <c r="A21" s="359"/>
      <c r="B21" s="357"/>
      <c r="C21" s="336"/>
      <c r="D21" s="534">
        <f t="shared" si="0"/>
        <v>0</v>
      </c>
      <c r="E21" s="350"/>
      <c r="F21" s="350"/>
      <c r="G21" s="351"/>
      <c r="H21" s="351"/>
      <c r="I21" s="350"/>
      <c r="J21" s="350"/>
      <c r="K21" s="351"/>
      <c r="L21" s="351"/>
      <c r="M21" s="350"/>
      <c r="N21" s="464"/>
      <c r="O21" s="351"/>
      <c r="P21" s="351"/>
      <c r="Q21" s="346"/>
      <c r="R21" s="346"/>
      <c r="S21" s="347"/>
      <c r="T21" s="347"/>
      <c r="U21" s="346"/>
      <c r="V21" s="346"/>
      <c r="W21" s="347"/>
      <c r="X21" s="347"/>
    </row>
    <row r="22" spans="1:24" s="341" customFormat="1" ht="31.4" customHeight="1" x14ac:dyDescent="0.35">
      <c r="A22" s="358"/>
      <c r="B22" s="356"/>
      <c r="C22" s="335"/>
      <c r="D22" s="534">
        <f t="shared" si="0"/>
        <v>0</v>
      </c>
      <c r="E22" s="350"/>
      <c r="F22" s="350"/>
      <c r="G22" s="351"/>
      <c r="H22" s="351"/>
      <c r="I22" s="350"/>
      <c r="J22" s="350"/>
      <c r="K22" s="351"/>
      <c r="L22" s="351"/>
      <c r="M22" s="350"/>
      <c r="N22" s="460"/>
      <c r="O22" s="351"/>
      <c r="P22" s="351"/>
      <c r="Q22" s="346"/>
      <c r="R22" s="346"/>
      <c r="S22" s="347"/>
      <c r="T22" s="347"/>
      <c r="U22" s="346"/>
      <c r="V22" s="346"/>
      <c r="W22" s="347"/>
      <c r="X22" s="347"/>
    </row>
    <row r="23" spans="1:24" s="341" customFormat="1" ht="31.4" customHeight="1" x14ac:dyDescent="0.35">
      <c r="A23" s="358"/>
      <c r="B23" s="356"/>
      <c r="C23" s="335"/>
      <c r="D23" s="534">
        <f t="shared" si="0"/>
        <v>0</v>
      </c>
      <c r="E23" s="350"/>
      <c r="F23" s="350"/>
      <c r="G23" s="351"/>
      <c r="H23" s="351"/>
      <c r="I23" s="350"/>
      <c r="J23" s="350"/>
      <c r="K23" s="351"/>
      <c r="L23" s="351"/>
      <c r="M23" s="350"/>
      <c r="N23" s="460"/>
      <c r="O23" s="351"/>
      <c r="P23" s="351"/>
      <c r="Q23" s="346"/>
      <c r="R23" s="346"/>
      <c r="S23" s="347"/>
      <c r="T23" s="347"/>
      <c r="U23" s="346"/>
      <c r="V23" s="346"/>
      <c r="W23" s="347"/>
      <c r="X23" s="347"/>
    </row>
    <row r="24" spans="1:24" s="341" customFormat="1" ht="31.4" customHeight="1" x14ac:dyDescent="0.35">
      <c r="A24" s="358"/>
      <c r="B24" s="356"/>
      <c r="C24" s="335"/>
      <c r="D24" s="534">
        <f t="shared" si="0"/>
        <v>0</v>
      </c>
      <c r="E24" s="350"/>
      <c r="F24" s="350"/>
      <c r="G24" s="351"/>
      <c r="H24" s="351"/>
      <c r="I24" s="350"/>
      <c r="J24" s="350"/>
      <c r="K24" s="351"/>
      <c r="L24" s="351"/>
      <c r="M24" s="350"/>
      <c r="N24" s="460"/>
      <c r="O24" s="351"/>
      <c r="P24" s="351"/>
      <c r="Q24" s="346"/>
      <c r="R24" s="346"/>
      <c r="S24" s="347"/>
      <c r="T24" s="347"/>
      <c r="U24" s="346"/>
      <c r="V24" s="346"/>
      <c r="W24" s="347"/>
      <c r="X24" s="347"/>
    </row>
    <row r="25" spans="1:24" s="341" customFormat="1" ht="31.4" customHeight="1" x14ac:dyDescent="0.35">
      <c r="A25" s="358"/>
      <c r="B25" s="357"/>
      <c r="C25" s="336"/>
      <c r="D25" s="534">
        <f t="shared" si="0"/>
        <v>0</v>
      </c>
      <c r="E25" s="350"/>
      <c r="F25" s="350"/>
      <c r="G25" s="351"/>
      <c r="H25" s="351"/>
      <c r="I25" s="350"/>
      <c r="J25" s="350"/>
      <c r="K25" s="351"/>
      <c r="L25" s="351"/>
      <c r="M25" s="350"/>
      <c r="N25" s="460"/>
      <c r="O25" s="351"/>
      <c r="P25" s="351"/>
      <c r="Q25" s="346"/>
      <c r="R25" s="346"/>
      <c r="S25" s="347"/>
      <c r="T25" s="347"/>
      <c r="U25" s="346"/>
      <c r="V25" s="346"/>
      <c r="W25" s="347"/>
      <c r="X25" s="347"/>
    </row>
    <row r="26" spans="1:24" s="341" customFormat="1" ht="31.4" customHeight="1" x14ac:dyDescent="0.35">
      <c r="A26" s="358"/>
      <c r="B26" s="357"/>
      <c r="C26" s="336"/>
      <c r="D26" s="534">
        <f t="shared" si="0"/>
        <v>0</v>
      </c>
      <c r="E26" s="350"/>
      <c r="F26" s="350"/>
      <c r="G26" s="351"/>
      <c r="H26" s="351"/>
      <c r="I26" s="350"/>
      <c r="J26" s="350"/>
      <c r="K26" s="351"/>
      <c r="L26" s="351"/>
      <c r="M26" s="350"/>
      <c r="N26" s="460"/>
      <c r="O26" s="351"/>
      <c r="P26" s="351"/>
      <c r="Q26" s="346"/>
      <c r="R26" s="346"/>
      <c r="S26" s="347"/>
      <c r="T26" s="347"/>
      <c r="U26" s="346"/>
      <c r="V26" s="346"/>
      <c r="W26" s="347"/>
      <c r="X26" s="347"/>
    </row>
    <row r="27" spans="1:24" s="341" customFormat="1" ht="31.4" customHeight="1" x14ac:dyDescent="0.35">
      <c r="A27" s="358"/>
      <c r="B27" s="356"/>
      <c r="C27" s="335"/>
      <c r="D27" s="534">
        <f t="shared" si="0"/>
        <v>0</v>
      </c>
      <c r="E27" s="350"/>
      <c r="F27" s="350"/>
      <c r="G27" s="351"/>
      <c r="H27" s="351"/>
      <c r="I27" s="350"/>
      <c r="J27" s="350"/>
      <c r="K27" s="351"/>
      <c r="L27" s="351"/>
      <c r="M27" s="350"/>
      <c r="N27" s="460"/>
      <c r="O27" s="351"/>
      <c r="P27" s="351"/>
      <c r="Q27" s="346"/>
      <c r="R27" s="346"/>
      <c r="S27" s="347"/>
      <c r="T27" s="347"/>
      <c r="U27" s="346"/>
      <c r="V27" s="346"/>
      <c r="W27" s="347"/>
      <c r="X27" s="347"/>
    </row>
    <row r="28" spans="1:24" s="341" customFormat="1" ht="31.4" customHeight="1" x14ac:dyDescent="0.35">
      <c r="A28" s="358"/>
      <c r="B28" s="356"/>
      <c r="C28" s="335"/>
      <c r="D28" s="534">
        <f t="shared" si="0"/>
        <v>0</v>
      </c>
      <c r="E28" s="350"/>
      <c r="F28" s="350"/>
      <c r="G28" s="351"/>
      <c r="H28" s="351"/>
      <c r="I28" s="350"/>
      <c r="J28" s="350"/>
      <c r="K28" s="351"/>
      <c r="L28" s="351"/>
      <c r="M28" s="350"/>
      <c r="N28" s="460"/>
      <c r="O28" s="351"/>
      <c r="P28" s="351"/>
      <c r="Q28" s="346"/>
      <c r="R28" s="346"/>
      <c r="S28" s="347"/>
      <c r="T28" s="347"/>
      <c r="U28" s="346"/>
      <c r="V28" s="346"/>
      <c r="W28" s="347"/>
      <c r="X28" s="347"/>
    </row>
    <row r="29" spans="1:24" s="341" customFormat="1" ht="31.4" customHeight="1" x14ac:dyDescent="0.35">
      <c r="A29" s="358"/>
      <c r="B29" s="356"/>
      <c r="C29" s="335"/>
      <c r="D29" s="534">
        <f t="shared" si="0"/>
        <v>0</v>
      </c>
      <c r="E29" s="350"/>
      <c r="F29" s="350"/>
      <c r="G29" s="351"/>
      <c r="H29" s="351"/>
      <c r="I29" s="350"/>
      <c r="J29" s="350"/>
      <c r="K29" s="351"/>
      <c r="L29" s="351"/>
      <c r="M29" s="350"/>
      <c r="N29" s="460"/>
      <c r="O29" s="351"/>
      <c r="P29" s="351"/>
      <c r="Q29" s="346"/>
      <c r="R29" s="346"/>
      <c r="S29" s="347"/>
      <c r="T29" s="347"/>
      <c r="U29" s="346"/>
      <c r="V29" s="346"/>
      <c r="W29" s="347"/>
      <c r="X29" s="347"/>
    </row>
    <row r="30" spans="1:24" s="341" customFormat="1" ht="31.4" customHeight="1" x14ac:dyDescent="0.35">
      <c r="A30" s="358"/>
      <c r="B30" s="356"/>
      <c r="C30" s="335"/>
      <c r="D30" s="534">
        <f t="shared" si="0"/>
        <v>0</v>
      </c>
      <c r="E30" s="350"/>
      <c r="F30" s="350"/>
      <c r="G30" s="351"/>
      <c r="H30" s="351"/>
      <c r="I30" s="350"/>
      <c r="J30" s="350"/>
      <c r="K30" s="351"/>
      <c r="L30" s="351"/>
      <c r="M30" s="350"/>
      <c r="N30" s="460"/>
      <c r="O30" s="351"/>
      <c r="P30" s="351"/>
      <c r="Q30" s="346"/>
      <c r="R30" s="346"/>
      <c r="S30" s="347"/>
      <c r="T30" s="347"/>
      <c r="U30" s="346"/>
      <c r="V30" s="346"/>
      <c r="W30" s="347"/>
      <c r="X30" s="347"/>
    </row>
    <row r="31" spans="1:24" s="341" customFormat="1" ht="31.4" customHeight="1" x14ac:dyDescent="0.35">
      <c r="A31" s="358"/>
      <c r="B31" s="356"/>
      <c r="C31" s="335"/>
      <c r="D31" s="534">
        <f t="shared" si="0"/>
        <v>0</v>
      </c>
      <c r="E31" s="350"/>
      <c r="F31" s="350"/>
      <c r="G31" s="351"/>
      <c r="H31" s="351"/>
      <c r="I31" s="350"/>
      <c r="J31" s="350"/>
      <c r="K31" s="351"/>
      <c r="L31" s="351"/>
      <c r="M31" s="350"/>
      <c r="N31" s="460"/>
      <c r="O31" s="351"/>
      <c r="P31" s="351"/>
      <c r="Q31" s="346"/>
      <c r="R31" s="346"/>
      <c r="S31" s="347"/>
      <c r="T31" s="347"/>
      <c r="U31" s="346"/>
      <c r="V31" s="346"/>
      <c r="W31" s="347"/>
      <c r="X31" s="347"/>
    </row>
    <row r="32" spans="1:24" s="341" customFormat="1" ht="31.4" customHeight="1" x14ac:dyDescent="0.35">
      <c r="A32" s="358"/>
      <c r="B32" s="356"/>
      <c r="C32" s="335"/>
      <c r="D32" s="534">
        <f t="shared" si="0"/>
        <v>0</v>
      </c>
      <c r="E32" s="350"/>
      <c r="F32" s="350"/>
      <c r="G32" s="351"/>
      <c r="H32" s="351"/>
      <c r="I32" s="350"/>
      <c r="J32" s="350"/>
      <c r="K32" s="351"/>
      <c r="L32" s="351"/>
      <c r="M32" s="350"/>
      <c r="N32" s="460"/>
      <c r="O32" s="351"/>
      <c r="P32" s="351"/>
      <c r="Q32" s="346"/>
      <c r="R32" s="346"/>
      <c r="S32" s="347"/>
      <c r="T32" s="347"/>
      <c r="U32" s="346"/>
      <c r="V32" s="346"/>
      <c r="W32" s="347"/>
      <c r="X32" s="347"/>
    </row>
    <row r="33" spans="1:24" s="341" customFormat="1" ht="31.4" customHeight="1" x14ac:dyDescent="0.35">
      <c r="A33" s="358"/>
      <c r="B33" s="356"/>
      <c r="C33" s="335"/>
      <c r="D33" s="534">
        <f t="shared" si="0"/>
        <v>0</v>
      </c>
      <c r="E33" s="350"/>
      <c r="F33" s="350"/>
      <c r="G33" s="351"/>
      <c r="H33" s="351"/>
      <c r="I33" s="350"/>
      <c r="J33" s="350"/>
      <c r="K33" s="351"/>
      <c r="L33" s="351"/>
      <c r="M33" s="350"/>
      <c r="N33" s="460"/>
      <c r="O33" s="351"/>
      <c r="P33" s="351"/>
      <c r="Q33" s="346"/>
      <c r="R33" s="346"/>
      <c r="S33" s="347"/>
      <c r="T33" s="347"/>
      <c r="U33" s="346"/>
      <c r="V33" s="346"/>
      <c r="W33" s="347"/>
      <c r="X33" s="347"/>
    </row>
    <row r="34" spans="1:24" s="341" customFormat="1" ht="31.4" customHeight="1" x14ac:dyDescent="0.35">
      <c r="A34" s="358"/>
      <c r="B34" s="356"/>
      <c r="C34" s="335"/>
      <c r="D34" s="534">
        <f t="shared" si="0"/>
        <v>0</v>
      </c>
      <c r="E34" s="350"/>
      <c r="F34" s="350"/>
      <c r="G34" s="351"/>
      <c r="H34" s="351"/>
      <c r="I34" s="350"/>
      <c r="J34" s="350"/>
      <c r="K34" s="351"/>
      <c r="L34" s="351"/>
      <c r="M34" s="350"/>
      <c r="N34" s="460"/>
      <c r="O34" s="351"/>
      <c r="P34" s="351"/>
      <c r="Q34" s="346"/>
      <c r="R34" s="346"/>
      <c r="S34" s="347"/>
      <c r="T34" s="347"/>
      <c r="U34" s="346"/>
      <c r="V34" s="346"/>
      <c r="W34" s="347"/>
      <c r="X34" s="347"/>
    </row>
    <row r="35" spans="1:24" s="341" customFormat="1" ht="31.4" customHeight="1" x14ac:dyDescent="0.35">
      <c r="A35" s="358"/>
      <c r="B35" s="356"/>
      <c r="C35" s="335"/>
      <c r="D35" s="534">
        <f t="shared" si="0"/>
        <v>0</v>
      </c>
      <c r="E35" s="350"/>
      <c r="F35" s="350"/>
      <c r="G35" s="351"/>
      <c r="H35" s="351"/>
      <c r="I35" s="350"/>
      <c r="J35" s="350"/>
      <c r="K35" s="351"/>
      <c r="L35" s="351"/>
      <c r="M35" s="350"/>
      <c r="N35" s="460"/>
      <c r="O35" s="351"/>
      <c r="P35" s="351"/>
      <c r="Q35" s="346"/>
      <c r="R35" s="346"/>
      <c r="S35" s="347"/>
      <c r="T35" s="347"/>
      <c r="U35" s="346"/>
      <c r="V35" s="346"/>
      <c r="W35" s="347"/>
      <c r="X35" s="347"/>
    </row>
    <row r="36" spans="1:24" s="341" customFormat="1" ht="31.4" customHeight="1" x14ac:dyDescent="0.35">
      <c r="A36" s="358"/>
      <c r="B36" s="356"/>
      <c r="C36" s="335"/>
      <c r="D36" s="534">
        <f t="shared" si="0"/>
        <v>0</v>
      </c>
      <c r="E36" s="350"/>
      <c r="F36" s="350"/>
      <c r="G36" s="351"/>
      <c r="H36" s="351"/>
      <c r="I36" s="350"/>
      <c r="J36" s="350"/>
      <c r="K36" s="351"/>
      <c r="L36" s="351"/>
      <c r="M36" s="350"/>
      <c r="N36" s="460"/>
      <c r="O36" s="351"/>
      <c r="P36" s="351"/>
      <c r="Q36" s="346"/>
      <c r="R36" s="346"/>
      <c r="S36" s="347"/>
      <c r="T36" s="347"/>
      <c r="U36" s="346"/>
      <c r="V36" s="346"/>
      <c r="W36" s="347"/>
      <c r="X36" s="347"/>
    </row>
    <row r="37" spans="1:24" s="341" customFormat="1" ht="31.4" customHeight="1" x14ac:dyDescent="0.35">
      <c r="A37" s="358"/>
      <c r="B37" s="356"/>
      <c r="C37" s="335"/>
      <c r="D37" s="534">
        <f t="shared" si="0"/>
        <v>0</v>
      </c>
      <c r="E37" s="350"/>
      <c r="F37" s="350"/>
      <c r="G37" s="351"/>
      <c r="H37" s="351"/>
      <c r="I37" s="350"/>
      <c r="J37" s="350"/>
      <c r="K37" s="351"/>
      <c r="L37" s="351"/>
      <c r="M37" s="350"/>
      <c r="N37" s="460"/>
      <c r="O37" s="351"/>
      <c r="P37" s="351"/>
      <c r="Q37" s="346"/>
      <c r="R37" s="346"/>
      <c r="S37" s="347"/>
      <c r="T37" s="347"/>
      <c r="U37" s="346"/>
      <c r="V37" s="346"/>
      <c r="W37" s="347"/>
      <c r="X37" s="347"/>
    </row>
    <row r="38" spans="1:24" s="341" customFormat="1" ht="31.4" customHeight="1" x14ac:dyDescent="0.35">
      <c r="A38" s="358"/>
      <c r="B38" s="356"/>
      <c r="C38" s="335"/>
      <c r="D38" s="534">
        <f t="shared" si="0"/>
        <v>0</v>
      </c>
      <c r="E38" s="350"/>
      <c r="F38" s="350"/>
      <c r="G38" s="351"/>
      <c r="H38" s="351"/>
      <c r="I38" s="350"/>
      <c r="J38" s="350"/>
      <c r="K38" s="351"/>
      <c r="L38" s="351"/>
      <c r="M38" s="350"/>
      <c r="N38" s="460"/>
      <c r="O38" s="351"/>
      <c r="P38" s="351"/>
      <c r="Q38" s="346"/>
      <c r="R38" s="346"/>
      <c r="S38" s="347"/>
      <c r="T38" s="347"/>
      <c r="U38" s="346"/>
      <c r="V38" s="346"/>
      <c r="W38" s="347"/>
      <c r="X38" s="347"/>
    </row>
    <row r="39" spans="1:24" s="341" customFormat="1" ht="31.4" customHeight="1" x14ac:dyDescent="0.35">
      <c r="A39" s="358"/>
      <c r="B39" s="356"/>
      <c r="C39" s="335"/>
      <c r="D39" s="534">
        <f t="shared" si="0"/>
        <v>0</v>
      </c>
      <c r="E39" s="350"/>
      <c r="F39" s="350"/>
      <c r="G39" s="351"/>
      <c r="H39" s="351"/>
      <c r="I39" s="350"/>
      <c r="J39" s="350"/>
      <c r="K39" s="351"/>
      <c r="L39" s="351"/>
      <c r="M39" s="350"/>
      <c r="N39" s="460"/>
      <c r="O39" s="351"/>
      <c r="P39" s="351"/>
      <c r="Q39" s="346"/>
      <c r="R39" s="346"/>
      <c r="S39" s="347"/>
      <c r="T39" s="347"/>
      <c r="U39" s="346"/>
      <c r="V39" s="346"/>
      <c r="W39" s="347"/>
      <c r="X39" s="347"/>
    </row>
    <row r="40" spans="1:24" s="341" customFormat="1" ht="31.4" customHeight="1" x14ac:dyDescent="0.35">
      <c r="A40" s="358"/>
      <c r="B40" s="356"/>
      <c r="C40" s="335"/>
      <c r="D40" s="534">
        <f t="shared" si="0"/>
        <v>0</v>
      </c>
      <c r="E40" s="350"/>
      <c r="F40" s="350"/>
      <c r="G40" s="351"/>
      <c r="H40" s="351"/>
      <c r="I40" s="350"/>
      <c r="J40" s="350"/>
      <c r="K40" s="351"/>
      <c r="L40" s="351"/>
      <c r="M40" s="350"/>
      <c r="N40" s="460"/>
      <c r="O40" s="351"/>
      <c r="P40" s="351"/>
      <c r="Q40" s="346"/>
      <c r="R40" s="346"/>
      <c r="S40" s="347"/>
      <c r="T40" s="347"/>
      <c r="U40" s="346"/>
      <c r="V40" s="346"/>
      <c r="W40" s="347"/>
      <c r="X40" s="347"/>
    </row>
    <row r="41" spans="1:24" s="341" customFormat="1" ht="31.4" customHeight="1" x14ac:dyDescent="0.35">
      <c r="A41" s="358"/>
      <c r="B41" s="356"/>
      <c r="C41" s="335"/>
      <c r="D41" s="534">
        <f t="shared" si="0"/>
        <v>0</v>
      </c>
      <c r="E41" s="350"/>
      <c r="F41" s="350"/>
      <c r="G41" s="351"/>
      <c r="H41" s="351"/>
      <c r="I41" s="350"/>
      <c r="J41" s="350"/>
      <c r="K41" s="351"/>
      <c r="L41" s="351"/>
      <c r="M41" s="350"/>
      <c r="N41" s="460"/>
      <c r="O41" s="351"/>
      <c r="P41" s="351"/>
      <c r="Q41" s="346"/>
      <c r="R41" s="346"/>
      <c r="S41" s="347"/>
      <c r="T41" s="347"/>
      <c r="U41" s="346"/>
      <c r="V41" s="346"/>
      <c r="W41" s="347"/>
      <c r="X41" s="347"/>
    </row>
    <row r="42" spans="1:24" s="341" customFormat="1" ht="31.4" customHeight="1" x14ac:dyDescent="0.35">
      <c r="A42" s="358"/>
      <c r="B42" s="356"/>
      <c r="C42" s="335"/>
      <c r="D42" s="534">
        <f t="shared" si="0"/>
        <v>0</v>
      </c>
      <c r="E42" s="350"/>
      <c r="F42" s="350"/>
      <c r="G42" s="351"/>
      <c r="H42" s="351"/>
      <c r="I42" s="350"/>
      <c r="J42" s="350"/>
      <c r="K42" s="351"/>
      <c r="L42" s="351"/>
      <c r="M42" s="350"/>
      <c r="N42" s="460"/>
      <c r="O42" s="351"/>
      <c r="P42" s="351"/>
      <c r="Q42" s="346"/>
      <c r="R42" s="346"/>
      <c r="S42" s="347"/>
      <c r="T42" s="347"/>
      <c r="U42" s="346"/>
      <c r="V42" s="346"/>
      <c r="W42" s="347"/>
      <c r="X42" s="347"/>
    </row>
    <row r="43" spans="1:24" s="341" customFormat="1" ht="31.4" customHeight="1" x14ac:dyDescent="0.35">
      <c r="A43" s="358"/>
      <c r="B43" s="356"/>
      <c r="C43" s="335"/>
      <c r="D43" s="534">
        <f t="shared" si="0"/>
        <v>0</v>
      </c>
      <c r="E43" s="350"/>
      <c r="F43" s="350"/>
      <c r="G43" s="351"/>
      <c r="H43" s="351"/>
      <c r="I43" s="350"/>
      <c r="J43" s="350"/>
      <c r="K43" s="351"/>
      <c r="L43" s="351"/>
      <c r="M43" s="350"/>
      <c r="N43" s="460"/>
      <c r="O43" s="351"/>
      <c r="P43" s="351"/>
      <c r="Q43" s="346"/>
      <c r="R43" s="346"/>
      <c r="S43" s="347"/>
      <c r="T43" s="347"/>
      <c r="U43" s="346"/>
      <c r="V43" s="346"/>
      <c r="W43" s="347"/>
      <c r="X43" s="347"/>
    </row>
    <row r="44" spans="1:24" s="341" customFormat="1" ht="31.4" customHeight="1" x14ac:dyDescent="0.35">
      <c r="A44" s="358"/>
      <c r="B44" s="356"/>
      <c r="C44" s="335"/>
      <c r="D44" s="534">
        <f t="shared" si="0"/>
        <v>0</v>
      </c>
      <c r="E44" s="350"/>
      <c r="F44" s="350"/>
      <c r="G44" s="351"/>
      <c r="H44" s="351"/>
      <c r="I44" s="350"/>
      <c r="J44" s="350"/>
      <c r="K44" s="351"/>
      <c r="L44" s="351"/>
      <c r="M44" s="350"/>
      <c r="N44" s="460"/>
      <c r="O44" s="351"/>
      <c r="P44" s="351"/>
      <c r="Q44" s="346"/>
      <c r="R44" s="346"/>
      <c r="S44" s="347"/>
      <c r="T44" s="347"/>
      <c r="U44" s="346"/>
      <c r="V44" s="346"/>
      <c r="W44" s="347"/>
      <c r="X44" s="347"/>
    </row>
    <row r="45" spans="1:24" s="341" customFormat="1" ht="31.4" customHeight="1" x14ac:dyDescent="0.35">
      <c r="A45" s="358"/>
      <c r="B45" s="356"/>
      <c r="C45" s="335"/>
      <c r="D45" s="534">
        <f t="shared" si="0"/>
        <v>0</v>
      </c>
      <c r="E45" s="350"/>
      <c r="F45" s="350"/>
      <c r="G45" s="351"/>
      <c r="H45" s="351"/>
      <c r="I45" s="350"/>
      <c r="J45" s="350"/>
      <c r="K45" s="351"/>
      <c r="L45" s="351"/>
      <c r="M45" s="350"/>
      <c r="N45" s="460"/>
      <c r="O45" s="351"/>
      <c r="P45" s="351"/>
      <c r="Q45" s="346"/>
      <c r="R45" s="346"/>
      <c r="S45" s="347"/>
      <c r="T45" s="347"/>
      <c r="U45" s="346"/>
      <c r="V45" s="346"/>
      <c r="W45" s="347"/>
      <c r="X45" s="347"/>
    </row>
    <row r="46" spans="1:24" s="341" customFormat="1" ht="31.4" customHeight="1" x14ac:dyDescent="0.35">
      <c r="A46" s="358"/>
      <c r="B46" s="356"/>
      <c r="C46" s="335"/>
      <c r="D46" s="534">
        <f t="shared" si="0"/>
        <v>0</v>
      </c>
      <c r="E46" s="350"/>
      <c r="F46" s="350"/>
      <c r="G46" s="351"/>
      <c r="H46" s="351"/>
      <c r="I46" s="350"/>
      <c r="J46" s="350"/>
      <c r="K46" s="351"/>
      <c r="L46" s="351"/>
      <c r="M46" s="350"/>
      <c r="N46" s="460"/>
      <c r="O46" s="351"/>
      <c r="P46" s="351"/>
      <c r="Q46" s="346"/>
      <c r="R46" s="346"/>
      <c r="S46" s="347"/>
      <c r="T46" s="347"/>
      <c r="U46" s="346"/>
      <c r="V46" s="346"/>
      <c r="W46" s="347"/>
      <c r="X46" s="347"/>
    </row>
    <row r="47" spans="1:24" s="341" customFormat="1" ht="31.4" customHeight="1" x14ac:dyDescent="0.35">
      <c r="A47" s="358"/>
      <c r="B47" s="356"/>
      <c r="C47" s="335"/>
      <c r="D47" s="534">
        <f t="shared" si="0"/>
        <v>0</v>
      </c>
      <c r="E47" s="350"/>
      <c r="F47" s="350"/>
      <c r="G47" s="351"/>
      <c r="H47" s="351"/>
      <c r="I47" s="350"/>
      <c r="J47" s="350"/>
      <c r="K47" s="351"/>
      <c r="L47" s="351"/>
      <c r="M47" s="350"/>
      <c r="N47" s="460"/>
      <c r="O47" s="351"/>
      <c r="P47" s="351"/>
      <c r="Q47" s="346"/>
      <c r="R47" s="346"/>
      <c r="S47" s="347"/>
      <c r="T47" s="347"/>
      <c r="U47" s="346"/>
      <c r="V47" s="346"/>
      <c r="W47" s="347"/>
      <c r="X47" s="347"/>
    </row>
    <row r="48" spans="1:24" s="341" customFormat="1" ht="31.4" customHeight="1" x14ac:dyDescent="0.35">
      <c r="A48" s="358"/>
      <c r="B48" s="356"/>
      <c r="C48" s="335"/>
      <c r="D48" s="534">
        <f t="shared" si="0"/>
        <v>0</v>
      </c>
      <c r="E48" s="350"/>
      <c r="F48" s="350"/>
      <c r="G48" s="351"/>
      <c r="H48" s="351"/>
      <c r="I48" s="350"/>
      <c r="J48" s="350"/>
      <c r="K48" s="351"/>
      <c r="L48" s="351"/>
      <c r="M48" s="350"/>
      <c r="N48" s="460"/>
      <c r="O48" s="351"/>
      <c r="P48" s="351"/>
      <c r="Q48" s="346"/>
      <c r="R48" s="346"/>
      <c r="S48" s="347"/>
      <c r="T48" s="347"/>
      <c r="U48" s="346"/>
      <c r="V48" s="346"/>
      <c r="W48" s="347"/>
      <c r="X48" s="347"/>
    </row>
    <row r="49" spans="1:24" s="341" customFormat="1" ht="31.4" customHeight="1" x14ac:dyDescent="0.35">
      <c r="A49" s="358"/>
      <c r="B49" s="356"/>
      <c r="C49" s="335"/>
      <c r="D49" s="534">
        <f t="shared" si="0"/>
        <v>0</v>
      </c>
      <c r="E49" s="350"/>
      <c r="F49" s="350"/>
      <c r="G49" s="351"/>
      <c r="H49" s="351"/>
      <c r="I49" s="350"/>
      <c r="J49" s="350"/>
      <c r="K49" s="351"/>
      <c r="L49" s="351"/>
      <c r="M49" s="350"/>
      <c r="N49" s="460"/>
      <c r="O49" s="351"/>
      <c r="P49" s="351"/>
      <c r="Q49" s="346"/>
      <c r="R49" s="346"/>
      <c r="S49" s="347"/>
      <c r="T49" s="347"/>
      <c r="U49" s="346"/>
      <c r="V49" s="346"/>
      <c r="W49" s="347"/>
      <c r="X49" s="347"/>
    </row>
    <row r="50" spans="1:24" s="341" customFormat="1" ht="31.4" customHeight="1" x14ac:dyDescent="0.35">
      <c r="A50" s="358"/>
      <c r="B50" s="356"/>
      <c r="C50" s="335"/>
      <c r="D50" s="534">
        <f t="shared" si="0"/>
        <v>0</v>
      </c>
      <c r="E50" s="350"/>
      <c r="F50" s="350"/>
      <c r="G50" s="351"/>
      <c r="H50" s="380"/>
      <c r="I50" s="350"/>
      <c r="J50" s="350"/>
      <c r="K50" s="351"/>
      <c r="L50" s="351"/>
      <c r="M50" s="350"/>
      <c r="N50" s="350"/>
      <c r="O50" s="351"/>
      <c r="P50" s="351"/>
      <c r="Q50" s="346"/>
      <c r="R50" s="346"/>
      <c r="S50" s="347"/>
      <c r="T50" s="347"/>
      <c r="U50" s="346"/>
      <c r="V50" s="346"/>
      <c r="W50" s="347"/>
      <c r="X50" s="347"/>
    </row>
    <row r="51" spans="1:24" s="341" customFormat="1" ht="31.4" customHeight="1" x14ac:dyDescent="0.35">
      <c r="A51" s="358"/>
      <c r="B51" s="356"/>
      <c r="C51" s="335"/>
      <c r="D51" s="534">
        <f t="shared" si="0"/>
        <v>0</v>
      </c>
      <c r="E51" s="350"/>
      <c r="F51" s="350"/>
      <c r="G51" s="351"/>
      <c r="H51" s="380"/>
      <c r="I51" s="350"/>
      <c r="J51" s="350"/>
      <c r="K51" s="351"/>
      <c r="L51" s="351"/>
      <c r="M51" s="350"/>
      <c r="N51" s="350"/>
      <c r="O51" s="351"/>
      <c r="P51" s="351"/>
      <c r="Q51" s="346"/>
      <c r="R51" s="346"/>
      <c r="S51" s="347"/>
      <c r="T51" s="347"/>
      <c r="U51" s="346"/>
      <c r="V51" s="346"/>
      <c r="W51" s="347"/>
      <c r="X51" s="347"/>
    </row>
    <row r="52" spans="1:24" s="341" customFormat="1" ht="31.4" customHeight="1" x14ac:dyDescent="0.35">
      <c r="A52" s="358"/>
      <c r="B52" s="356"/>
      <c r="C52" s="335"/>
      <c r="D52" s="534">
        <f t="shared" si="0"/>
        <v>0</v>
      </c>
      <c r="E52" s="350"/>
      <c r="F52" s="350"/>
      <c r="G52" s="351"/>
      <c r="H52" s="380"/>
      <c r="I52" s="350"/>
      <c r="J52" s="350"/>
      <c r="K52" s="351"/>
      <c r="L52" s="351"/>
      <c r="M52" s="350"/>
      <c r="N52" s="350"/>
      <c r="O52" s="351"/>
      <c r="P52" s="351"/>
      <c r="Q52" s="346"/>
      <c r="R52" s="346"/>
      <c r="S52" s="347"/>
      <c r="T52" s="347"/>
      <c r="U52" s="346"/>
      <c r="V52" s="346"/>
      <c r="W52" s="347"/>
      <c r="X52" s="347"/>
    </row>
    <row r="53" spans="1:24" s="341" customFormat="1" ht="31.4" customHeight="1" x14ac:dyDescent="0.35">
      <c r="A53" s="358"/>
      <c r="B53" s="356"/>
      <c r="C53" s="335"/>
      <c r="D53" s="534">
        <f t="shared" si="0"/>
        <v>0</v>
      </c>
      <c r="E53" s="350"/>
      <c r="F53" s="350"/>
      <c r="G53" s="351"/>
      <c r="H53" s="380"/>
      <c r="I53" s="350"/>
      <c r="J53" s="350"/>
      <c r="K53" s="351"/>
      <c r="L53" s="351"/>
      <c r="M53" s="350"/>
      <c r="N53" s="350"/>
      <c r="O53" s="351"/>
      <c r="P53" s="351"/>
      <c r="Q53" s="346"/>
      <c r="R53" s="346"/>
      <c r="S53" s="347"/>
      <c r="T53" s="347"/>
      <c r="U53" s="346"/>
      <c r="V53" s="346"/>
      <c r="W53" s="347"/>
      <c r="X53" s="347"/>
    </row>
    <row r="54" spans="1:24" s="341" customFormat="1" ht="31.4" customHeight="1" x14ac:dyDescent="0.35">
      <c r="A54" s="358"/>
      <c r="B54" s="356"/>
      <c r="C54" s="335"/>
      <c r="D54" s="534">
        <f t="shared" si="0"/>
        <v>0</v>
      </c>
      <c r="E54" s="350"/>
      <c r="F54" s="350"/>
      <c r="G54" s="351"/>
      <c r="H54" s="380"/>
      <c r="I54" s="350"/>
      <c r="J54" s="350"/>
      <c r="K54" s="351"/>
      <c r="L54" s="351"/>
      <c r="M54" s="350"/>
      <c r="N54" s="350"/>
      <c r="O54" s="351"/>
      <c r="P54" s="351"/>
      <c r="Q54" s="346"/>
      <c r="R54" s="346"/>
      <c r="S54" s="347"/>
      <c r="T54" s="347"/>
      <c r="U54" s="346"/>
      <c r="V54" s="346"/>
      <c r="W54" s="347"/>
      <c r="X54" s="347"/>
    </row>
    <row r="55" spans="1:24" s="341" customFormat="1" ht="31.4" customHeight="1" x14ac:dyDescent="0.35">
      <c r="A55" s="358"/>
      <c r="B55" s="356"/>
      <c r="C55" s="335"/>
      <c r="D55" s="534">
        <f t="shared" si="0"/>
        <v>0</v>
      </c>
      <c r="E55" s="350"/>
      <c r="F55" s="350"/>
      <c r="G55" s="351"/>
      <c r="H55" s="380"/>
      <c r="I55" s="350"/>
      <c r="J55" s="350"/>
      <c r="K55" s="351"/>
      <c r="L55" s="351"/>
      <c r="M55" s="350"/>
      <c r="N55" s="350"/>
      <c r="O55" s="351"/>
      <c r="P55" s="351"/>
      <c r="Q55" s="346"/>
      <c r="R55" s="346"/>
      <c r="S55" s="347"/>
      <c r="T55" s="347"/>
      <c r="U55" s="346"/>
      <c r="V55" s="346"/>
      <c r="W55" s="347"/>
      <c r="X55" s="347"/>
    </row>
    <row r="56" spans="1:24" s="341" customFormat="1" ht="31.4" customHeight="1" x14ac:dyDescent="0.35">
      <c r="A56" s="358"/>
      <c r="B56" s="356"/>
      <c r="C56" s="335"/>
      <c r="D56" s="534">
        <f t="shared" si="0"/>
        <v>0</v>
      </c>
      <c r="E56" s="350"/>
      <c r="F56" s="350"/>
      <c r="G56" s="351"/>
      <c r="H56" s="380"/>
      <c r="I56" s="350"/>
      <c r="J56" s="350"/>
      <c r="K56" s="351"/>
      <c r="L56" s="351"/>
      <c r="M56" s="350"/>
      <c r="N56" s="350"/>
      <c r="O56" s="351"/>
      <c r="P56" s="351"/>
      <c r="Q56" s="346"/>
      <c r="R56" s="346"/>
      <c r="S56" s="347"/>
      <c r="T56" s="347"/>
      <c r="U56" s="346"/>
      <c r="V56" s="346"/>
      <c r="W56" s="347"/>
      <c r="X56" s="347"/>
    </row>
    <row r="57" spans="1:24" s="341" customFormat="1" ht="31.4" customHeight="1" x14ac:dyDescent="0.35">
      <c r="A57" s="358"/>
      <c r="B57" s="356"/>
      <c r="C57" s="335"/>
      <c r="D57" s="534">
        <f t="shared" si="0"/>
        <v>0</v>
      </c>
      <c r="E57" s="350"/>
      <c r="F57" s="350"/>
      <c r="G57" s="351"/>
      <c r="H57" s="380"/>
      <c r="I57" s="350"/>
      <c r="J57" s="350"/>
      <c r="K57" s="351"/>
      <c r="L57" s="351"/>
      <c r="M57" s="350"/>
      <c r="N57" s="350"/>
      <c r="O57" s="351"/>
      <c r="P57" s="351"/>
      <c r="Q57" s="346"/>
      <c r="R57" s="346"/>
      <c r="S57" s="347"/>
      <c r="T57" s="347"/>
      <c r="U57" s="346"/>
      <c r="V57" s="346"/>
      <c r="W57" s="347"/>
      <c r="X57" s="347"/>
    </row>
    <row r="58" spans="1:24" s="341" customFormat="1" ht="31.4" customHeight="1" x14ac:dyDescent="0.35">
      <c r="A58" s="358"/>
      <c r="B58" s="356"/>
      <c r="C58" s="335"/>
      <c r="D58" s="534">
        <f t="shared" si="0"/>
        <v>0</v>
      </c>
      <c r="E58" s="350"/>
      <c r="F58" s="350"/>
      <c r="G58" s="351"/>
      <c r="H58" s="380"/>
      <c r="I58" s="350"/>
      <c r="J58" s="350"/>
      <c r="K58" s="351"/>
      <c r="L58" s="351"/>
      <c r="M58" s="350"/>
      <c r="N58" s="350"/>
      <c r="O58" s="351"/>
      <c r="P58" s="351"/>
      <c r="Q58" s="346"/>
      <c r="R58" s="346"/>
      <c r="S58" s="347"/>
      <c r="T58" s="347"/>
      <c r="U58" s="346"/>
      <c r="V58" s="346"/>
      <c r="W58" s="347"/>
      <c r="X58" s="347"/>
    </row>
    <row r="59" spans="1:24" s="341" customFormat="1" ht="31.4" customHeight="1" x14ac:dyDescent="0.35">
      <c r="A59" s="358"/>
      <c r="B59" s="356"/>
      <c r="C59" s="335"/>
      <c r="D59" s="534">
        <f t="shared" si="0"/>
        <v>0</v>
      </c>
      <c r="E59" s="350"/>
      <c r="F59" s="350"/>
      <c r="G59" s="351"/>
      <c r="H59" s="380"/>
      <c r="I59" s="350"/>
      <c r="J59" s="350"/>
      <c r="K59" s="351"/>
      <c r="L59" s="351"/>
      <c r="M59" s="350"/>
      <c r="N59" s="350"/>
      <c r="O59" s="351"/>
      <c r="P59" s="351"/>
      <c r="Q59" s="346"/>
      <c r="R59" s="346"/>
      <c r="S59" s="347"/>
      <c r="T59" s="347"/>
      <c r="U59" s="346"/>
      <c r="V59" s="346"/>
      <c r="W59" s="347"/>
      <c r="X59" s="347"/>
    </row>
    <row r="60" spans="1:24" s="341" customFormat="1" ht="31.4" customHeight="1" x14ac:dyDescent="0.35">
      <c r="A60" s="358"/>
      <c r="B60" s="356"/>
      <c r="C60" s="335"/>
      <c r="D60" s="534">
        <f t="shared" si="0"/>
        <v>0</v>
      </c>
      <c r="E60" s="350"/>
      <c r="F60" s="350"/>
      <c r="G60" s="351"/>
      <c r="H60" s="380"/>
      <c r="I60" s="350"/>
      <c r="J60" s="350"/>
      <c r="K60" s="351"/>
      <c r="L60" s="351"/>
      <c r="M60" s="350"/>
      <c r="N60" s="350"/>
      <c r="O60" s="351"/>
      <c r="P60" s="351"/>
      <c r="Q60" s="346"/>
      <c r="R60" s="346"/>
      <c r="S60" s="347"/>
      <c r="T60" s="347"/>
      <c r="U60" s="346"/>
      <c r="V60" s="346"/>
      <c r="W60" s="347"/>
      <c r="X60" s="347"/>
    </row>
    <row r="61" spans="1:24" s="341" customFormat="1" ht="31.4" customHeight="1" x14ac:dyDescent="0.35">
      <c r="A61" s="358"/>
      <c r="B61" s="356"/>
      <c r="C61" s="335"/>
      <c r="D61" s="534">
        <f t="shared" si="0"/>
        <v>0</v>
      </c>
      <c r="E61" s="350"/>
      <c r="F61" s="350"/>
      <c r="G61" s="351"/>
      <c r="H61" s="380"/>
      <c r="I61" s="350"/>
      <c r="J61" s="350"/>
      <c r="K61" s="351"/>
      <c r="L61" s="351"/>
      <c r="M61" s="350"/>
      <c r="N61" s="350"/>
      <c r="O61" s="351"/>
      <c r="P61" s="351"/>
      <c r="Q61" s="346"/>
      <c r="R61" s="346"/>
      <c r="S61" s="347"/>
      <c r="T61" s="347"/>
      <c r="U61" s="346"/>
      <c r="V61" s="346"/>
      <c r="W61" s="347"/>
      <c r="X61" s="347"/>
    </row>
    <row r="62" spans="1:24" s="341" customFormat="1" ht="31.4" customHeight="1" x14ac:dyDescent="0.35">
      <c r="A62" s="358"/>
      <c r="B62" s="356"/>
      <c r="C62" s="335"/>
      <c r="D62" s="534">
        <f t="shared" si="0"/>
        <v>0</v>
      </c>
      <c r="E62" s="350"/>
      <c r="F62" s="350"/>
      <c r="G62" s="351"/>
      <c r="H62" s="380"/>
      <c r="I62" s="350"/>
      <c r="J62" s="350"/>
      <c r="K62" s="351"/>
      <c r="L62" s="351"/>
      <c r="M62" s="350"/>
      <c r="N62" s="350"/>
      <c r="O62" s="351"/>
      <c r="P62" s="351"/>
      <c r="Q62" s="346"/>
      <c r="R62" s="346"/>
      <c r="S62" s="347"/>
      <c r="T62" s="347"/>
      <c r="U62" s="346"/>
      <c r="V62" s="346"/>
      <c r="W62" s="347"/>
      <c r="X62" s="347"/>
    </row>
    <row r="63" spans="1:24" s="341" customFormat="1" ht="31.4" customHeight="1" x14ac:dyDescent="0.35">
      <c r="A63" s="358"/>
      <c r="B63" s="356"/>
      <c r="C63" s="335"/>
      <c r="D63" s="534">
        <f t="shared" si="0"/>
        <v>0</v>
      </c>
      <c r="E63" s="350"/>
      <c r="F63" s="350"/>
      <c r="G63" s="351"/>
      <c r="H63" s="380"/>
      <c r="I63" s="350"/>
      <c r="J63" s="350"/>
      <c r="K63" s="351"/>
      <c r="L63" s="351"/>
      <c r="M63" s="350"/>
      <c r="N63" s="350"/>
      <c r="O63" s="351"/>
      <c r="P63" s="351"/>
      <c r="Q63" s="346"/>
      <c r="R63" s="346"/>
      <c r="S63" s="347"/>
      <c r="T63" s="347"/>
      <c r="U63" s="346"/>
      <c r="V63" s="346"/>
      <c r="W63" s="347"/>
      <c r="X63" s="347"/>
    </row>
    <row r="64" spans="1:24" s="341" customFormat="1" ht="31.4" customHeight="1" x14ac:dyDescent="0.35">
      <c r="A64" s="358"/>
      <c r="B64" s="356"/>
      <c r="C64" s="335"/>
      <c r="D64" s="534">
        <f t="shared" si="0"/>
        <v>0</v>
      </c>
      <c r="E64" s="350"/>
      <c r="F64" s="350"/>
      <c r="G64" s="351"/>
      <c r="H64" s="380"/>
      <c r="I64" s="350"/>
      <c r="J64" s="350"/>
      <c r="K64" s="351"/>
      <c r="L64" s="351"/>
      <c r="M64" s="350"/>
      <c r="N64" s="350"/>
      <c r="O64" s="351"/>
      <c r="P64" s="351"/>
      <c r="Q64" s="346"/>
      <c r="R64" s="346"/>
      <c r="S64" s="347"/>
      <c r="T64" s="347"/>
      <c r="U64" s="346"/>
      <c r="V64" s="346"/>
      <c r="W64" s="347"/>
      <c r="X64" s="347"/>
    </row>
    <row r="65" spans="1:24" s="341" customFormat="1" ht="31.4" customHeight="1" x14ac:dyDescent="0.35">
      <c r="A65" s="358"/>
      <c r="B65" s="356"/>
      <c r="C65" s="335"/>
      <c r="D65" s="534">
        <f t="shared" si="0"/>
        <v>0</v>
      </c>
      <c r="E65" s="350"/>
      <c r="F65" s="350"/>
      <c r="G65" s="351"/>
      <c r="H65" s="380"/>
      <c r="I65" s="350"/>
      <c r="J65" s="350"/>
      <c r="K65" s="351"/>
      <c r="L65" s="351"/>
      <c r="M65" s="350"/>
      <c r="N65" s="350"/>
      <c r="O65" s="351"/>
      <c r="P65" s="351"/>
      <c r="Q65" s="346"/>
      <c r="R65" s="346"/>
      <c r="S65" s="347"/>
      <c r="T65" s="347"/>
      <c r="U65" s="346"/>
      <c r="V65" s="346"/>
      <c r="W65" s="347"/>
      <c r="X65" s="347"/>
    </row>
    <row r="66" spans="1:24" s="341" customFormat="1" ht="31.4" customHeight="1" x14ac:dyDescent="0.35">
      <c r="A66" s="358"/>
      <c r="B66" s="356"/>
      <c r="C66" s="335"/>
      <c r="D66" s="534">
        <f t="shared" si="0"/>
        <v>0</v>
      </c>
      <c r="E66" s="350"/>
      <c r="F66" s="350"/>
      <c r="G66" s="351"/>
      <c r="H66" s="380"/>
      <c r="I66" s="350"/>
      <c r="J66" s="350"/>
      <c r="K66" s="351"/>
      <c r="L66" s="351"/>
      <c r="M66" s="350"/>
      <c r="N66" s="350"/>
      <c r="O66" s="351"/>
      <c r="P66" s="351"/>
      <c r="Q66" s="346"/>
      <c r="R66" s="346"/>
      <c r="S66" s="347"/>
      <c r="T66" s="347"/>
      <c r="U66" s="346"/>
      <c r="V66" s="346"/>
      <c r="W66" s="347"/>
      <c r="X66" s="347"/>
    </row>
    <row r="67" spans="1:24" s="341" customFormat="1" ht="31.4" customHeight="1" x14ac:dyDescent="0.35">
      <c r="A67" s="358"/>
      <c r="B67" s="356"/>
      <c r="C67" s="335"/>
      <c r="D67" s="534">
        <f t="shared" si="0"/>
        <v>0</v>
      </c>
      <c r="E67" s="350"/>
      <c r="F67" s="350"/>
      <c r="G67" s="351"/>
      <c r="H67" s="380"/>
      <c r="I67" s="350"/>
      <c r="J67" s="350"/>
      <c r="K67" s="351"/>
      <c r="L67" s="351"/>
      <c r="M67" s="350"/>
      <c r="N67" s="350"/>
      <c r="O67" s="351"/>
      <c r="P67" s="351"/>
      <c r="Q67" s="346"/>
      <c r="R67" s="346"/>
      <c r="S67" s="347"/>
      <c r="T67" s="347"/>
      <c r="U67" s="346"/>
      <c r="V67" s="346"/>
      <c r="W67" s="347"/>
      <c r="X67" s="347"/>
    </row>
    <row r="68" spans="1:24" s="341" customFormat="1" ht="31.4" customHeight="1" x14ac:dyDescent="0.35">
      <c r="A68" s="358"/>
      <c r="B68" s="356"/>
      <c r="C68" s="335"/>
      <c r="D68" s="534">
        <f t="shared" si="0"/>
        <v>0</v>
      </c>
      <c r="E68" s="350"/>
      <c r="F68" s="350"/>
      <c r="G68" s="351"/>
      <c r="H68" s="380"/>
      <c r="I68" s="350"/>
      <c r="J68" s="350"/>
      <c r="K68" s="351"/>
      <c r="L68" s="351"/>
      <c r="M68" s="350"/>
      <c r="N68" s="350"/>
      <c r="O68" s="351"/>
      <c r="P68" s="351"/>
      <c r="Q68" s="346"/>
      <c r="R68" s="346"/>
      <c r="S68" s="347"/>
      <c r="T68" s="347"/>
      <c r="U68" s="346"/>
      <c r="V68" s="346"/>
      <c r="W68" s="347"/>
      <c r="X68" s="347"/>
    </row>
    <row r="69" spans="1:24" s="341" customFormat="1" ht="31.4" customHeight="1" x14ac:dyDescent="0.35">
      <c r="A69" s="358"/>
      <c r="B69" s="356"/>
      <c r="C69" s="335"/>
      <c r="D69" s="534">
        <f t="shared" si="0"/>
        <v>0</v>
      </c>
      <c r="E69" s="350"/>
      <c r="F69" s="350"/>
      <c r="G69" s="351"/>
      <c r="H69" s="380"/>
      <c r="I69" s="350"/>
      <c r="J69" s="350"/>
      <c r="K69" s="351"/>
      <c r="L69" s="351"/>
      <c r="M69" s="350"/>
      <c r="N69" s="350"/>
      <c r="O69" s="351"/>
      <c r="P69" s="351"/>
      <c r="Q69" s="346"/>
      <c r="R69" s="346"/>
      <c r="S69" s="347"/>
      <c r="T69" s="347"/>
      <c r="U69" s="346"/>
      <c r="V69" s="346"/>
      <c r="W69" s="347"/>
      <c r="X69" s="347"/>
    </row>
    <row r="70" spans="1:24" s="341" customFormat="1" ht="31.4" customHeight="1" x14ac:dyDescent="0.35">
      <c r="A70" s="358"/>
      <c r="B70" s="356"/>
      <c r="C70" s="335"/>
      <c r="D70" s="534">
        <f t="shared" si="0"/>
        <v>0</v>
      </c>
      <c r="E70" s="350"/>
      <c r="F70" s="350"/>
      <c r="G70" s="351"/>
      <c r="H70" s="380"/>
      <c r="I70" s="350"/>
      <c r="J70" s="350"/>
      <c r="K70" s="351"/>
      <c r="L70" s="351"/>
      <c r="M70" s="350"/>
      <c r="N70" s="350"/>
      <c r="O70" s="351"/>
      <c r="P70" s="351"/>
      <c r="Q70" s="346"/>
      <c r="R70" s="346"/>
      <c r="S70" s="347"/>
      <c r="T70" s="347"/>
      <c r="U70" s="346"/>
      <c r="V70" s="346"/>
      <c r="W70" s="347"/>
      <c r="X70" s="347"/>
    </row>
    <row r="71" spans="1:24" s="341" customFormat="1" ht="31.4" customHeight="1" x14ac:dyDescent="0.35">
      <c r="A71" s="358"/>
      <c r="B71" s="356"/>
      <c r="C71" s="335"/>
      <c r="D71" s="534">
        <f t="shared" si="0"/>
        <v>0</v>
      </c>
      <c r="E71" s="350"/>
      <c r="F71" s="350"/>
      <c r="G71" s="351"/>
      <c r="H71" s="380"/>
      <c r="I71" s="350"/>
      <c r="J71" s="350"/>
      <c r="K71" s="351"/>
      <c r="L71" s="351"/>
      <c r="M71" s="350"/>
      <c r="N71" s="350"/>
      <c r="O71" s="351"/>
      <c r="P71" s="351"/>
      <c r="Q71" s="346"/>
      <c r="R71" s="346"/>
      <c r="S71" s="347"/>
      <c r="T71" s="347"/>
      <c r="U71" s="346"/>
      <c r="V71" s="346"/>
      <c r="W71" s="347"/>
      <c r="X71" s="347"/>
    </row>
    <row r="72" spans="1:24" s="341" customFormat="1" ht="31.4" customHeight="1" x14ac:dyDescent="0.35">
      <c r="A72" s="358"/>
      <c r="B72" s="356"/>
      <c r="C72" s="335" t="s">
        <v>106</v>
      </c>
      <c r="D72" s="534">
        <f t="shared" si="0"/>
        <v>0</v>
      </c>
      <c r="E72" s="350"/>
      <c r="F72" s="350"/>
      <c r="G72" s="351"/>
      <c r="H72" s="351"/>
      <c r="I72" s="350"/>
      <c r="J72" s="350"/>
      <c r="K72" s="351"/>
      <c r="L72" s="351"/>
      <c r="M72" s="350"/>
      <c r="N72" s="350"/>
      <c r="O72" s="351"/>
      <c r="P72" s="351"/>
      <c r="Q72" s="346"/>
      <c r="R72" s="346"/>
      <c r="S72" s="347"/>
      <c r="T72" s="347"/>
      <c r="U72" s="346"/>
      <c r="V72" s="346"/>
      <c r="W72" s="347"/>
      <c r="X72" s="347"/>
    </row>
    <row r="73" spans="1:24" s="341" customFormat="1" ht="31.4" customHeight="1" x14ac:dyDescent="0.35">
      <c r="A73" s="358"/>
      <c r="B73" s="356"/>
      <c r="C73" s="335"/>
      <c r="D73" s="534">
        <f t="shared" si="0"/>
        <v>0</v>
      </c>
      <c r="E73" s="350"/>
      <c r="F73" s="350"/>
      <c r="G73" s="351"/>
      <c r="H73" s="380"/>
      <c r="I73" s="350"/>
      <c r="J73" s="350"/>
      <c r="K73" s="351"/>
      <c r="L73" s="351"/>
      <c r="M73" s="350"/>
      <c r="N73" s="350"/>
      <c r="O73" s="351"/>
      <c r="P73" s="351"/>
      <c r="Q73" s="346"/>
      <c r="R73" s="346"/>
      <c r="S73" s="347"/>
      <c r="T73" s="347"/>
      <c r="U73" s="346"/>
      <c r="V73" s="346"/>
      <c r="W73" s="347"/>
      <c r="X73" s="347"/>
    </row>
    <row r="74" spans="1:24" s="341" customFormat="1" ht="31.4" customHeight="1" x14ac:dyDescent="0.35">
      <c r="A74" s="358"/>
      <c r="B74" s="356"/>
      <c r="C74" s="335"/>
      <c r="D74" s="534">
        <f t="shared" si="0"/>
        <v>0</v>
      </c>
      <c r="E74" s="350"/>
      <c r="F74" s="350"/>
      <c r="G74" s="351"/>
      <c r="H74" s="380"/>
      <c r="I74" s="350"/>
      <c r="J74" s="350"/>
      <c r="K74" s="351"/>
      <c r="L74" s="351"/>
      <c r="M74" s="350"/>
      <c r="N74" s="350"/>
      <c r="O74" s="351"/>
      <c r="P74" s="351"/>
      <c r="Q74" s="346"/>
      <c r="R74" s="346"/>
      <c r="S74" s="347"/>
      <c r="T74" s="347"/>
      <c r="U74" s="346"/>
      <c r="V74" s="346"/>
      <c r="W74" s="347"/>
      <c r="X74" s="347"/>
    </row>
    <row r="75" spans="1:24" s="341" customFormat="1" ht="31.4" customHeight="1" x14ac:dyDescent="0.35">
      <c r="A75" s="358"/>
      <c r="B75" s="356"/>
      <c r="C75" s="335"/>
      <c r="D75" s="534">
        <f t="shared" ref="D75:D138" si="1">SUM(F75,H75,J75,L75,N75,P75,R75,T75,V75,X75)</f>
        <v>0</v>
      </c>
      <c r="E75" s="350"/>
      <c r="F75" s="350"/>
      <c r="G75" s="351"/>
      <c r="H75" s="380"/>
      <c r="I75" s="350"/>
      <c r="J75" s="350"/>
      <c r="K75" s="351"/>
      <c r="L75" s="351"/>
      <c r="M75" s="350"/>
      <c r="N75" s="350"/>
      <c r="O75" s="351"/>
      <c r="P75" s="351"/>
      <c r="Q75" s="346"/>
      <c r="R75" s="346"/>
      <c r="S75" s="347"/>
      <c r="T75" s="347"/>
      <c r="U75" s="346"/>
      <c r="V75" s="346"/>
      <c r="W75" s="347"/>
      <c r="X75" s="347"/>
    </row>
    <row r="76" spans="1:24" s="341" customFormat="1" ht="31.4" customHeight="1" x14ac:dyDescent="0.35">
      <c r="A76" s="358"/>
      <c r="B76" s="356"/>
      <c r="C76" s="335"/>
      <c r="D76" s="534">
        <f t="shared" si="1"/>
        <v>0</v>
      </c>
      <c r="E76" s="350"/>
      <c r="F76" s="350"/>
      <c r="G76" s="351"/>
      <c r="H76" s="380"/>
      <c r="I76" s="350"/>
      <c r="J76" s="350"/>
      <c r="K76" s="351"/>
      <c r="L76" s="351"/>
      <c r="M76" s="350"/>
      <c r="N76" s="350"/>
      <c r="O76" s="351"/>
      <c r="P76" s="351"/>
      <c r="Q76" s="346"/>
      <c r="R76" s="346"/>
      <c r="S76" s="347"/>
      <c r="T76" s="347"/>
      <c r="U76" s="346"/>
      <c r="V76" s="346"/>
      <c r="W76" s="347"/>
      <c r="X76" s="347"/>
    </row>
    <row r="77" spans="1:24" s="341" customFormat="1" ht="31.4" customHeight="1" x14ac:dyDescent="0.35">
      <c r="A77" s="358"/>
      <c r="B77" s="356"/>
      <c r="C77" s="335"/>
      <c r="D77" s="534">
        <f t="shared" si="1"/>
        <v>0</v>
      </c>
      <c r="E77" s="350"/>
      <c r="F77" s="350"/>
      <c r="G77" s="351"/>
      <c r="H77" s="380"/>
      <c r="I77" s="350"/>
      <c r="J77" s="350"/>
      <c r="K77" s="351"/>
      <c r="L77" s="351"/>
      <c r="M77" s="350"/>
      <c r="N77" s="350"/>
      <c r="O77" s="351"/>
      <c r="P77" s="351"/>
      <c r="Q77" s="346"/>
      <c r="R77" s="346"/>
      <c r="S77" s="347"/>
      <c r="T77" s="347"/>
      <c r="U77" s="346"/>
      <c r="V77" s="346"/>
      <c r="W77" s="347"/>
      <c r="X77" s="347"/>
    </row>
    <row r="78" spans="1:24" s="341" customFormat="1" ht="31.4" customHeight="1" x14ac:dyDescent="0.35">
      <c r="A78" s="358"/>
      <c r="B78" s="356"/>
      <c r="C78" s="335"/>
      <c r="D78" s="534">
        <f t="shared" si="1"/>
        <v>0</v>
      </c>
      <c r="E78" s="350"/>
      <c r="F78" s="350"/>
      <c r="G78" s="351"/>
      <c r="H78" s="380"/>
      <c r="I78" s="350"/>
      <c r="J78" s="350"/>
      <c r="K78" s="351"/>
      <c r="L78" s="351"/>
      <c r="M78" s="350"/>
      <c r="N78" s="350"/>
      <c r="O78" s="351"/>
      <c r="P78" s="351"/>
      <c r="Q78" s="346"/>
      <c r="R78" s="346"/>
      <c r="S78" s="347"/>
      <c r="T78" s="347"/>
      <c r="U78" s="346"/>
      <c r="V78" s="346"/>
      <c r="W78" s="347"/>
      <c r="X78" s="347"/>
    </row>
    <row r="79" spans="1:24" s="341" customFormat="1" ht="31.4" customHeight="1" x14ac:dyDescent="0.35">
      <c r="A79" s="358"/>
      <c r="B79" s="356"/>
      <c r="C79" s="335"/>
      <c r="D79" s="534">
        <f t="shared" si="1"/>
        <v>0</v>
      </c>
      <c r="E79" s="350"/>
      <c r="F79" s="350"/>
      <c r="G79" s="351"/>
      <c r="H79" s="380"/>
      <c r="I79" s="350"/>
      <c r="J79" s="350"/>
      <c r="K79" s="351"/>
      <c r="L79" s="351"/>
      <c r="M79" s="350"/>
      <c r="N79" s="350"/>
      <c r="O79" s="351"/>
      <c r="P79" s="351"/>
      <c r="Q79" s="346"/>
      <c r="R79" s="346"/>
      <c r="S79" s="347"/>
      <c r="T79" s="347"/>
      <c r="U79" s="346"/>
      <c r="V79" s="346"/>
      <c r="W79" s="347"/>
      <c r="X79" s="347"/>
    </row>
    <row r="80" spans="1:24" s="341" customFormat="1" ht="31.4" customHeight="1" x14ac:dyDescent="0.35">
      <c r="A80" s="358"/>
      <c r="B80" s="356"/>
      <c r="C80" s="335"/>
      <c r="D80" s="534">
        <f t="shared" si="1"/>
        <v>0</v>
      </c>
      <c r="E80" s="350"/>
      <c r="F80" s="350"/>
      <c r="G80" s="351"/>
      <c r="H80" s="380"/>
      <c r="I80" s="350"/>
      <c r="J80" s="350"/>
      <c r="K80" s="351"/>
      <c r="L80" s="351"/>
      <c r="M80" s="350"/>
      <c r="N80" s="350"/>
      <c r="O80" s="351"/>
      <c r="P80" s="351"/>
      <c r="Q80" s="346"/>
      <c r="R80" s="346"/>
      <c r="S80" s="347"/>
      <c r="T80" s="347"/>
      <c r="U80" s="346"/>
      <c r="V80" s="346"/>
      <c r="W80" s="347"/>
      <c r="X80" s="347"/>
    </row>
    <row r="81" spans="1:24" s="341" customFormat="1" ht="31.4" customHeight="1" x14ac:dyDescent="0.35">
      <c r="A81" s="358"/>
      <c r="B81" s="356"/>
      <c r="C81" s="335"/>
      <c r="D81" s="534">
        <f t="shared" si="1"/>
        <v>0</v>
      </c>
      <c r="E81" s="350"/>
      <c r="F81" s="350"/>
      <c r="G81" s="351"/>
      <c r="H81" s="380"/>
      <c r="I81" s="350"/>
      <c r="J81" s="350"/>
      <c r="K81" s="351"/>
      <c r="L81" s="351"/>
      <c r="M81" s="350"/>
      <c r="N81" s="350"/>
      <c r="O81" s="351"/>
      <c r="P81" s="351"/>
      <c r="Q81" s="346"/>
      <c r="R81" s="346"/>
      <c r="S81" s="347"/>
      <c r="T81" s="347"/>
      <c r="U81" s="346"/>
      <c r="V81" s="346"/>
      <c r="W81" s="347"/>
      <c r="X81" s="347"/>
    </row>
    <row r="82" spans="1:24" s="341" customFormat="1" ht="31.4" customHeight="1" x14ac:dyDescent="0.35">
      <c r="A82" s="358"/>
      <c r="B82" s="356"/>
      <c r="C82" s="335"/>
      <c r="D82" s="534">
        <f t="shared" si="1"/>
        <v>0</v>
      </c>
      <c r="E82" s="350"/>
      <c r="F82" s="350"/>
      <c r="G82" s="351"/>
      <c r="H82" s="380"/>
      <c r="I82" s="350"/>
      <c r="J82" s="350"/>
      <c r="K82" s="351"/>
      <c r="L82" s="351"/>
      <c r="M82" s="350"/>
      <c r="N82" s="350"/>
      <c r="O82" s="351"/>
      <c r="P82" s="351"/>
      <c r="Q82" s="346"/>
      <c r="R82" s="346"/>
      <c r="S82" s="347"/>
      <c r="T82" s="347"/>
      <c r="U82" s="346"/>
      <c r="V82" s="346"/>
      <c r="W82" s="347"/>
      <c r="X82" s="347"/>
    </row>
    <row r="83" spans="1:24" s="341" customFormat="1" ht="31.4" customHeight="1" x14ac:dyDescent="0.35">
      <c r="A83" s="358"/>
      <c r="B83" s="356"/>
      <c r="C83" s="335"/>
      <c r="D83" s="534">
        <f t="shared" si="1"/>
        <v>0</v>
      </c>
      <c r="E83" s="350"/>
      <c r="F83" s="350"/>
      <c r="G83" s="351"/>
      <c r="H83" s="380"/>
      <c r="I83" s="350"/>
      <c r="J83" s="350"/>
      <c r="K83" s="351"/>
      <c r="L83" s="351"/>
      <c r="M83" s="350"/>
      <c r="N83" s="350"/>
      <c r="O83" s="351"/>
      <c r="P83" s="351"/>
      <c r="Q83" s="346"/>
      <c r="R83" s="346"/>
      <c r="S83" s="347"/>
      <c r="T83" s="347"/>
      <c r="U83" s="346"/>
      <c r="V83" s="346"/>
      <c r="W83" s="347"/>
      <c r="X83" s="347"/>
    </row>
    <row r="84" spans="1:24" s="341" customFormat="1" ht="31.4" customHeight="1" x14ac:dyDescent="0.35">
      <c r="A84" s="358"/>
      <c r="B84" s="356"/>
      <c r="C84" s="335"/>
      <c r="D84" s="534">
        <f t="shared" si="1"/>
        <v>0</v>
      </c>
      <c r="E84" s="350"/>
      <c r="F84" s="350"/>
      <c r="G84" s="351"/>
      <c r="H84" s="380"/>
      <c r="I84" s="350"/>
      <c r="J84" s="350"/>
      <c r="K84" s="351"/>
      <c r="L84" s="351"/>
      <c r="M84" s="350"/>
      <c r="N84" s="350"/>
      <c r="O84" s="351"/>
      <c r="P84" s="351"/>
      <c r="Q84" s="346"/>
      <c r="R84" s="346"/>
      <c r="S84" s="347"/>
      <c r="T84" s="347"/>
      <c r="U84" s="346"/>
      <c r="V84" s="346"/>
      <c r="W84" s="347"/>
      <c r="X84" s="347"/>
    </row>
    <row r="85" spans="1:24" s="341" customFormat="1" ht="31.4" customHeight="1" x14ac:dyDescent="0.35">
      <c r="A85" s="358"/>
      <c r="B85" s="356"/>
      <c r="C85" s="335"/>
      <c r="D85" s="534">
        <f t="shared" si="1"/>
        <v>0</v>
      </c>
      <c r="E85" s="350"/>
      <c r="F85" s="350"/>
      <c r="G85" s="351"/>
      <c r="H85" s="380"/>
      <c r="I85" s="350"/>
      <c r="J85" s="350"/>
      <c r="K85" s="351"/>
      <c r="L85" s="351"/>
      <c r="M85" s="350"/>
      <c r="N85" s="350"/>
      <c r="O85" s="351"/>
      <c r="P85" s="351"/>
      <c r="Q85" s="346"/>
      <c r="R85" s="346"/>
      <c r="S85" s="347"/>
      <c r="T85" s="347"/>
      <c r="U85" s="346"/>
      <c r="V85" s="346"/>
      <c r="W85" s="347"/>
      <c r="X85" s="347"/>
    </row>
    <row r="86" spans="1:24" s="341" customFormat="1" ht="31.4" customHeight="1" x14ac:dyDescent="0.35">
      <c r="A86" s="358"/>
      <c r="B86" s="356"/>
      <c r="C86" s="335"/>
      <c r="D86" s="534">
        <f t="shared" si="1"/>
        <v>0</v>
      </c>
      <c r="E86" s="350"/>
      <c r="F86" s="350"/>
      <c r="G86" s="351"/>
      <c r="H86" s="380"/>
      <c r="I86" s="350"/>
      <c r="J86" s="350"/>
      <c r="K86" s="351"/>
      <c r="L86" s="351"/>
      <c r="M86" s="350"/>
      <c r="N86" s="350"/>
      <c r="O86" s="351"/>
      <c r="P86" s="351"/>
      <c r="Q86" s="346"/>
      <c r="R86" s="346"/>
      <c r="S86" s="347"/>
      <c r="T86" s="347"/>
      <c r="U86" s="346"/>
      <c r="V86" s="346"/>
      <c r="W86" s="347"/>
      <c r="X86" s="347"/>
    </row>
    <row r="87" spans="1:24" s="341" customFormat="1" ht="31.4" customHeight="1" x14ac:dyDescent="0.35">
      <c r="A87" s="358"/>
      <c r="B87" s="356"/>
      <c r="C87" s="335"/>
      <c r="D87" s="534">
        <f t="shared" si="1"/>
        <v>0</v>
      </c>
      <c r="E87" s="350"/>
      <c r="F87" s="350"/>
      <c r="G87" s="351"/>
      <c r="H87" s="380"/>
      <c r="I87" s="350"/>
      <c r="J87" s="350"/>
      <c r="K87" s="351"/>
      <c r="L87" s="351"/>
      <c r="M87" s="350"/>
      <c r="N87" s="350"/>
      <c r="O87" s="351"/>
      <c r="P87" s="351"/>
      <c r="Q87" s="346"/>
      <c r="R87" s="346"/>
      <c r="S87" s="347"/>
      <c r="T87" s="347"/>
      <c r="U87" s="346"/>
      <c r="V87" s="346"/>
      <c r="W87" s="347"/>
      <c r="X87" s="347"/>
    </row>
    <row r="88" spans="1:24" s="341" customFormat="1" ht="31.4" customHeight="1" x14ac:dyDescent="0.35">
      <c r="A88" s="358"/>
      <c r="B88" s="356"/>
      <c r="C88" s="335"/>
      <c r="D88" s="534">
        <f t="shared" si="1"/>
        <v>0</v>
      </c>
      <c r="E88" s="350"/>
      <c r="F88" s="350"/>
      <c r="G88" s="351"/>
      <c r="H88" s="380"/>
      <c r="I88" s="350"/>
      <c r="J88" s="350"/>
      <c r="K88" s="351"/>
      <c r="L88" s="351"/>
      <c r="M88" s="350"/>
      <c r="N88" s="350"/>
      <c r="O88" s="351"/>
      <c r="P88" s="351"/>
      <c r="Q88" s="346"/>
      <c r="R88" s="346"/>
      <c r="S88" s="347"/>
      <c r="T88" s="347"/>
      <c r="U88" s="346"/>
      <c r="V88" s="346"/>
      <c r="W88" s="347"/>
      <c r="X88" s="347"/>
    </row>
    <row r="89" spans="1:24" s="341" customFormat="1" ht="31.4" customHeight="1" x14ac:dyDescent="0.35">
      <c r="A89" s="358"/>
      <c r="B89" s="356"/>
      <c r="C89" s="335"/>
      <c r="D89" s="534">
        <f t="shared" si="1"/>
        <v>0</v>
      </c>
      <c r="E89" s="350"/>
      <c r="F89" s="350"/>
      <c r="G89" s="351"/>
      <c r="H89" s="380"/>
      <c r="I89" s="350"/>
      <c r="J89" s="350"/>
      <c r="K89" s="351"/>
      <c r="L89" s="351"/>
      <c r="M89" s="350"/>
      <c r="N89" s="350"/>
      <c r="O89" s="351"/>
      <c r="P89" s="351"/>
      <c r="Q89" s="346"/>
      <c r="R89" s="346"/>
      <c r="S89" s="347"/>
      <c r="T89" s="347"/>
      <c r="U89" s="346"/>
      <c r="V89" s="346"/>
      <c r="W89" s="347"/>
      <c r="X89" s="347"/>
    </row>
    <row r="90" spans="1:24" s="341" customFormat="1" ht="31.4" customHeight="1" x14ac:dyDescent="0.35">
      <c r="A90" s="358"/>
      <c r="B90" s="356"/>
      <c r="C90" s="335"/>
      <c r="D90" s="534">
        <f t="shared" si="1"/>
        <v>0</v>
      </c>
      <c r="E90" s="350"/>
      <c r="F90" s="350"/>
      <c r="G90" s="351"/>
      <c r="H90" s="380"/>
      <c r="I90" s="350"/>
      <c r="J90" s="350"/>
      <c r="K90" s="351"/>
      <c r="L90" s="351"/>
      <c r="M90" s="350"/>
      <c r="N90" s="350"/>
      <c r="O90" s="351"/>
      <c r="P90" s="351"/>
      <c r="Q90" s="346"/>
      <c r="R90" s="346"/>
      <c r="S90" s="347"/>
      <c r="T90" s="347"/>
      <c r="U90" s="346"/>
      <c r="V90" s="346"/>
      <c r="W90" s="347"/>
      <c r="X90" s="347"/>
    </row>
    <row r="91" spans="1:24" s="341" customFormat="1" ht="31.4" customHeight="1" x14ac:dyDescent="0.35">
      <c r="A91" s="358"/>
      <c r="B91" s="356"/>
      <c r="C91" s="335"/>
      <c r="D91" s="534">
        <f t="shared" si="1"/>
        <v>0</v>
      </c>
      <c r="E91" s="350"/>
      <c r="F91" s="350"/>
      <c r="G91" s="351"/>
      <c r="H91" s="380"/>
      <c r="I91" s="350"/>
      <c r="J91" s="350"/>
      <c r="K91" s="351"/>
      <c r="L91" s="351"/>
      <c r="M91" s="350"/>
      <c r="N91" s="350"/>
      <c r="O91" s="351"/>
      <c r="P91" s="351"/>
      <c r="Q91" s="346"/>
      <c r="R91" s="346"/>
      <c r="S91" s="347"/>
      <c r="T91" s="347"/>
      <c r="U91" s="346"/>
      <c r="V91" s="346"/>
      <c r="W91" s="347"/>
      <c r="X91" s="347"/>
    </row>
    <row r="92" spans="1:24" s="341" customFormat="1" ht="31.4" customHeight="1" x14ac:dyDescent="0.35">
      <c r="A92" s="358"/>
      <c r="B92" s="356"/>
      <c r="C92" s="335"/>
      <c r="D92" s="534">
        <f t="shared" si="1"/>
        <v>0</v>
      </c>
      <c r="E92" s="350"/>
      <c r="F92" s="350"/>
      <c r="G92" s="351"/>
      <c r="H92" s="380"/>
      <c r="I92" s="350"/>
      <c r="J92" s="350"/>
      <c r="K92" s="351"/>
      <c r="L92" s="351"/>
      <c r="M92" s="350"/>
      <c r="N92" s="350"/>
      <c r="O92" s="351"/>
      <c r="P92" s="351"/>
      <c r="Q92" s="346"/>
      <c r="R92" s="346"/>
      <c r="S92" s="347"/>
      <c r="T92" s="347"/>
      <c r="U92" s="346"/>
      <c r="V92" s="346"/>
      <c r="W92" s="347"/>
      <c r="X92" s="347"/>
    </row>
    <row r="93" spans="1:24" s="341" customFormat="1" ht="31.4" customHeight="1" x14ac:dyDescent="0.35">
      <c r="A93" s="358"/>
      <c r="B93" s="356"/>
      <c r="C93" s="335"/>
      <c r="D93" s="534">
        <f t="shared" si="1"/>
        <v>0</v>
      </c>
      <c r="E93" s="350"/>
      <c r="F93" s="350"/>
      <c r="G93" s="351"/>
      <c r="H93" s="380"/>
      <c r="I93" s="350"/>
      <c r="J93" s="350"/>
      <c r="K93" s="351"/>
      <c r="L93" s="351"/>
      <c r="M93" s="350"/>
      <c r="N93" s="350"/>
      <c r="O93" s="351"/>
      <c r="P93" s="351"/>
      <c r="Q93" s="346"/>
      <c r="R93" s="346"/>
      <c r="S93" s="347"/>
      <c r="T93" s="347"/>
      <c r="U93" s="346"/>
      <c r="V93" s="346"/>
      <c r="W93" s="347"/>
      <c r="X93" s="347"/>
    </row>
    <row r="94" spans="1:24" s="341" customFormat="1" ht="31.4" customHeight="1" x14ac:dyDescent="0.35">
      <c r="A94" s="358"/>
      <c r="B94" s="356"/>
      <c r="C94" s="335"/>
      <c r="D94" s="534">
        <f t="shared" si="1"/>
        <v>0</v>
      </c>
      <c r="E94" s="350"/>
      <c r="F94" s="350"/>
      <c r="G94" s="351"/>
      <c r="H94" s="380"/>
      <c r="I94" s="350"/>
      <c r="J94" s="350"/>
      <c r="K94" s="351"/>
      <c r="L94" s="351"/>
      <c r="M94" s="350"/>
      <c r="N94" s="350"/>
      <c r="O94" s="351"/>
      <c r="P94" s="351"/>
      <c r="Q94" s="346"/>
      <c r="R94" s="346"/>
      <c r="S94" s="347"/>
      <c r="T94" s="347"/>
      <c r="U94" s="346"/>
      <c r="V94" s="346"/>
      <c r="W94" s="347"/>
      <c r="X94" s="347"/>
    </row>
    <row r="95" spans="1:24" s="341" customFormat="1" ht="31.4" customHeight="1" x14ac:dyDescent="0.35">
      <c r="A95" s="358"/>
      <c r="B95" s="356"/>
      <c r="C95" s="335"/>
      <c r="D95" s="534">
        <f t="shared" si="1"/>
        <v>0</v>
      </c>
      <c r="E95" s="350"/>
      <c r="F95" s="350"/>
      <c r="G95" s="351"/>
      <c r="H95" s="351"/>
      <c r="I95" s="350"/>
      <c r="J95" s="350"/>
      <c r="K95" s="351"/>
      <c r="L95" s="351"/>
      <c r="M95" s="350"/>
      <c r="N95" s="350"/>
      <c r="O95" s="351"/>
      <c r="P95" s="351"/>
      <c r="Q95" s="346"/>
      <c r="R95" s="346"/>
      <c r="S95" s="347"/>
      <c r="T95" s="347"/>
      <c r="U95" s="346"/>
      <c r="V95" s="346"/>
      <c r="W95" s="347"/>
      <c r="X95" s="347"/>
    </row>
    <row r="96" spans="1:24" s="341" customFormat="1" ht="31.4" customHeight="1" x14ac:dyDescent="0.35">
      <c r="A96" s="358"/>
      <c r="B96" s="356"/>
      <c r="C96" s="335"/>
      <c r="D96" s="534">
        <f t="shared" si="1"/>
        <v>0</v>
      </c>
      <c r="E96" s="350"/>
      <c r="F96" s="350"/>
      <c r="G96" s="351"/>
      <c r="H96" s="380"/>
      <c r="I96" s="350"/>
      <c r="J96" s="350"/>
      <c r="K96" s="351"/>
      <c r="L96" s="351"/>
      <c r="M96" s="350"/>
      <c r="N96" s="350"/>
      <c r="O96" s="351"/>
      <c r="P96" s="351"/>
      <c r="Q96" s="346"/>
      <c r="R96" s="346"/>
      <c r="S96" s="347"/>
      <c r="T96" s="347"/>
      <c r="U96" s="346"/>
      <c r="V96" s="346"/>
      <c r="W96" s="347"/>
      <c r="X96" s="347"/>
    </row>
    <row r="97" spans="1:24" s="341" customFormat="1" ht="31.4" customHeight="1" x14ac:dyDescent="0.35">
      <c r="A97" s="358"/>
      <c r="B97" s="356"/>
      <c r="C97" s="335"/>
      <c r="D97" s="534">
        <f t="shared" si="1"/>
        <v>0</v>
      </c>
      <c r="E97" s="350"/>
      <c r="F97" s="350"/>
      <c r="G97" s="351"/>
      <c r="H97" s="351"/>
      <c r="I97" s="350"/>
      <c r="J97" s="350"/>
      <c r="K97" s="351"/>
      <c r="L97" s="351"/>
      <c r="M97" s="350"/>
      <c r="N97" s="350"/>
      <c r="O97" s="351"/>
      <c r="P97" s="351"/>
      <c r="Q97" s="346"/>
      <c r="R97" s="346"/>
      <c r="S97" s="347"/>
      <c r="T97" s="347"/>
      <c r="U97" s="346"/>
      <c r="V97" s="346"/>
      <c r="W97" s="347"/>
      <c r="X97" s="347"/>
    </row>
    <row r="98" spans="1:24" s="341" customFormat="1" ht="31.4" customHeight="1" x14ac:dyDescent="0.35">
      <c r="A98" s="358"/>
      <c r="B98" s="356"/>
      <c r="C98" s="335"/>
      <c r="D98" s="534">
        <f t="shared" si="1"/>
        <v>0</v>
      </c>
      <c r="E98" s="350"/>
      <c r="F98" s="350"/>
      <c r="G98" s="351"/>
      <c r="H98" s="351"/>
      <c r="I98" s="350"/>
      <c r="J98" s="350"/>
      <c r="K98" s="351"/>
      <c r="L98" s="351"/>
      <c r="M98" s="350"/>
      <c r="N98" s="350"/>
      <c r="O98" s="351"/>
      <c r="P98" s="351"/>
      <c r="Q98" s="346"/>
      <c r="R98" s="346"/>
      <c r="S98" s="347"/>
      <c r="T98" s="347"/>
      <c r="U98" s="346"/>
      <c r="V98" s="346"/>
      <c r="W98" s="347"/>
      <c r="X98" s="347"/>
    </row>
    <row r="99" spans="1:24" s="341" customFormat="1" ht="31.4" customHeight="1" x14ac:dyDescent="0.35">
      <c r="A99" s="358"/>
      <c r="B99" s="356"/>
      <c r="C99" s="335"/>
      <c r="D99" s="534">
        <f t="shared" si="1"/>
        <v>0</v>
      </c>
      <c r="E99" s="350"/>
      <c r="F99" s="350"/>
      <c r="G99" s="351"/>
      <c r="H99" s="351"/>
      <c r="I99" s="350"/>
      <c r="J99" s="350"/>
      <c r="K99" s="351"/>
      <c r="L99" s="351"/>
      <c r="M99" s="350"/>
      <c r="N99" s="350"/>
      <c r="O99" s="351"/>
      <c r="P99" s="351"/>
      <c r="Q99" s="346"/>
      <c r="R99" s="346"/>
      <c r="S99" s="347"/>
      <c r="T99" s="347"/>
      <c r="U99" s="346"/>
      <c r="V99" s="346"/>
      <c r="W99" s="347"/>
      <c r="X99" s="347"/>
    </row>
    <row r="100" spans="1:24" s="341" customFormat="1" ht="31.4" customHeight="1" x14ac:dyDescent="0.35">
      <c r="A100" s="369"/>
      <c r="B100" s="459"/>
      <c r="C100" s="335"/>
      <c r="D100" s="534">
        <f t="shared" si="1"/>
        <v>0</v>
      </c>
      <c r="E100" s="350"/>
      <c r="F100" s="460"/>
      <c r="G100" s="351"/>
      <c r="H100" s="351"/>
      <c r="I100" s="350"/>
      <c r="J100" s="350"/>
      <c r="K100" s="351"/>
      <c r="L100" s="351"/>
      <c r="M100" s="350"/>
      <c r="N100" s="350"/>
      <c r="O100" s="351"/>
      <c r="P100" s="351"/>
      <c r="Q100" s="346"/>
      <c r="R100" s="346"/>
      <c r="S100" s="347"/>
      <c r="T100" s="347"/>
      <c r="U100" s="346"/>
      <c r="V100" s="346"/>
      <c r="W100" s="347"/>
      <c r="X100" s="347"/>
    </row>
    <row r="101" spans="1:24" s="341" customFormat="1" ht="31.4" customHeight="1" x14ac:dyDescent="0.35">
      <c r="A101" s="358"/>
      <c r="B101" s="356"/>
      <c r="C101" s="335"/>
      <c r="D101" s="534">
        <f t="shared" si="1"/>
        <v>0</v>
      </c>
      <c r="E101" s="350"/>
      <c r="F101" s="460"/>
      <c r="G101" s="351"/>
      <c r="H101" s="351"/>
      <c r="I101" s="350"/>
      <c r="J101" s="350"/>
      <c r="K101" s="351"/>
      <c r="L101" s="351"/>
      <c r="M101" s="350"/>
      <c r="N101" s="350"/>
      <c r="O101" s="351"/>
      <c r="P101" s="351"/>
      <c r="Q101" s="346"/>
      <c r="R101" s="346"/>
      <c r="S101" s="347"/>
      <c r="T101" s="347"/>
      <c r="U101" s="346"/>
      <c r="V101" s="346"/>
      <c r="W101" s="347"/>
      <c r="X101" s="347"/>
    </row>
    <row r="102" spans="1:24" s="341" customFormat="1" ht="31.4" customHeight="1" x14ac:dyDescent="0.35">
      <c r="A102" s="358"/>
      <c r="B102" s="356"/>
      <c r="C102" s="335"/>
      <c r="D102" s="534">
        <f t="shared" si="1"/>
        <v>0</v>
      </c>
      <c r="E102" s="350"/>
      <c r="F102" s="460"/>
      <c r="G102" s="351"/>
      <c r="H102" s="351"/>
      <c r="I102" s="350"/>
      <c r="J102" s="350"/>
      <c r="K102" s="351"/>
      <c r="L102" s="351"/>
      <c r="M102" s="350"/>
      <c r="N102" s="350"/>
      <c r="O102" s="351"/>
      <c r="P102" s="351"/>
      <c r="Q102" s="346"/>
      <c r="R102" s="346"/>
      <c r="S102" s="347"/>
      <c r="T102" s="347"/>
      <c r="U102" s="346"/>
      <c r="V102" s="346"/>
      <c r="W102" s="347"/>
      <c r="X102" s="347"/>
    </row>
    <row r="103" spans="1:24" s="341" customFormat="1" ht="31.4" customHeight="1" x14ac:dyDescent="0.35">
      <c r="A103" s="358"/>
      <c r="B103" s="356"/>
      <c r="C103" s="335"/>
      <c r="D103" s="534">
        <f t="shared" si="1"/>
        <v>0</v>
      </c>
      <c r="E103" s="350"/>
      <c r="F103" s="460"/>
      <c r="G103" s="351"/>
      <c r="H103" s="351"/>
      <c r="I103" s="350"/>
      <c r="J103" s="350"/>
      <c r="K103" s="351"/>
      <c r="L103" s="351"/>
      <c r="M103" s="350"/>
      <c r="N103" s="350"/>
      <c r="O103" s="351"/>
      <c r="P103" s="351"/>
      <c r="Q103" s="346"/>
      <c r="R103" s="346"/>
      <c r="S103" s="347"/>
      <c r="T103" s="347"/>
      <c r="U103" s="346"/>
      <c r="V103" s="346"/>
      <c r="W103" s="347"/>
      <c r="X103" s="347"/>
    </row>
    <row r="104" spans="1:24" s="341" customFormat="1" ht="31.4" customHeight="1" x14ac:dyDescent="0.35">
      <c r="A104" s="358"/>
      <c r="B104" s="356"/>
      <c r="C104" s="335"/>
      <c r="D104" s="534">
        <f t="shared" si="1"/>
        <v>0</v>
      </c>
      <c r="E104" s="350"/>
      <c r="F104" s="460"/>
      <c r="G104" s="351"/>
      <c r="H104" s="351"/>
      <c r="I104" s="350"/>
      <c r="J104" s="350"/>
      <c r="K104" s="351"/>
      <c r="L104" s="351"/>
      <c r="M104" s="350"/>
      <c r="N104" s="350"/>
      <c r="O104" s="351"/>
      <c r="P104" s="351"/>
      <c r="Q104" s="346"/>
      <c r="R104" s="346"/>
      <c r="S104" s="347"/>
      <c r="T104" s="347"/>
      <c r="U104" s="346"/>
      <c r="V104" s="346"/>
      <c r="W104" s="347"/>
      <c r="X104" s="347"/>
    </row>
    <row r="105" spans="1:24" s="341" customFormat="1" ht="31.4" customHeight="1" x14ac:dyDescent="0.35">
      <c r="A105" s="358"/>
      <c r="B105" s="356"/>
      <c r="C105" s="335"/>
      <c r="D105" s="534">
        <f t="shared" si="1"/>
        <v>0</v>
      </c>
      <c r="E105" s="350"/>
      <c r="F105" s="460"/>
      <c r="G105" s="351"/>
      <c r="H105" s="351"/>
      <c r="I105" s="350"/>
      <c r="J105" s="350"/>
      <c r="K105" s="351"/>
      <c r="L105" s="351"/>
      <c r="M105" s="350"/>
      <c r="N105" s="350"/>
      <c r="O105" s="351"/>
      <c r="P105" s="351"/>
      <c r="Q105" s="346"/>
      <c r="R105" s="346"/>
      <c r="S105" s="347"/>
      <c r="T105" s="347"/>
      <c r="U105" s="346"/>
      <c r="V105" s="346"/>
      <c r="W105" s="347"/>
      <c r="X105" s="347"/>
    </row>
    <row r="106" spans="1:24" s="341" customFormat="1" ht="31.4" customHeight="1" x14ac:dyDescent="0.35">
      <c r="A106" s="358"/>
      <c r="B106" s="356"/>
      <c r="C106" s="335"/>
      <c r="D106" s="534">
        <f t="shared" si="1"/>
        <v>0</v>
      </c>
      <c r="E106" s="350"/>
      <c r="F106" s="460"/>
      <c r="G106" s="351"/>
      <c r="H106" s="351"/>
      <c r="I106" s="350"/>
      <c r="J106" s="350"/>
      <c r="K106" s="351"/>
      <c r="L106" s="351"/>
      <c r="M106" s="350"/>
      <c r="N106" s="350"/>
      <c r="O106" s="351"/>
      <c r="P106" s="351"/>
      <c r="Q106" s="346"/>
      <c r="R106" s="346"/>
      <c r="S106" s="347"/>
      <c r="T106" s="347"/>
      <c r="U106" s="346"/>
      <c r="V106" s="346"/>
      <c r="W106" s="347"/>
      <c r="X106" s="347"/>
    </row>
    <row r="107" spans="1:24" s="341" customFormat="1" ht="31.4" customHeight="1" x14ac:dyDescent="0.35">
      <c r="A107" s="358"/>
      <c r="B107" s="459"/>
      <c r="C107" s="335"/>
      <c r="D107" s="534">
        <f t="shared" si="1"/>
        <v>0</v>
      </c>
      <c r="E107" s="350"/>
      <c r="F107" s="460"/>
      <c r="G107" s="351"/>
      <c r="H107" s="351"/>
      <c r="I107" s="350"/>
      <c r="J107" s="350"/>
      <c r="K107" s="351"/>
      <c r="L107" s="351"/>
      <c r="M107" s="350"/>
      <c r="N107" s="350"/>
      <c r="O107" s="351"/>
      <c r="P107" s="351"/>
      <c r="Q107" s="346"/>
      <c r="R107" s="346"/>
      <c r="S107" s="347"/>
      <c r="T107" s="347"/>
      <c r="U107" s="346"/>
      <c r="V107" s="346"/>
      <c r="W107" s="347"/>
      <c r="X107" s="347"/>
    </row>
    <row r="108" spans="1:24" s="341" customFormat="1" ht="31.4" customHeight="1" x14ac:dyDescent="0.35">
      <c r="A108" s="358"/>
      <c r="B108" s="356"/>
      <c r="C108" s="335"/>
      <c r="D108" s="534">
        <f t="shared" si="1"/>
        <v>0</v>
      </c>
      <c r="E108" s="350"/>
      <c r="F108" s="460"/>
      <c r="G108" s="351"/>
      <c r="H108" s="351"/>
      <c r="I108" s="350"/>
      <c r="J108" s="350"/>
      <c r="K108" s="351"/>
      <c r="L108" s="351"/>
      <c r="M108" s="350"/>
      <c r="N108" s="350"/>
      <c r="O108" s="351"/>
      <c r="P108" s="351"/>
      <c r="Q108" s="346"/>
      <c r="R108" s="346"/>
      <c r="S108" s="347"/>
      <c r="T108" s="347"/>
      <c r="U108" s="346"/>
      <c r="V108" s="346"/>
      <c r="W108" s="347"/>
      <c r="X108" s="347"/>
    </row>
    <row r="109" spans="1:24" s="341" customFormat="1" ht="31.4" customHeight="1" x14ac:dyDescent="0.35">
      <c r="A109" s="358"/>
      <c r="B109" s="356"/>
      <c r="C109" s="335"/>
      <c r="D109" s="534">
        <f t="shared" si="1"/>
        <v>0</v>
      </c>
      <c r="E109" s="350"/>
      <c r="F109" s="460"/>
      <c r="G109" s="351"/>
      <c r="H109" s="351"/>
      <c r="I109" s="350"/>
      <c r="J109" s="350"/>
      <c r="K109" s="351"/>
      <c r="L109" s="351"/>
      <c r="M109" s="350"/>
      <c r="N109" s="350"/>
      <c r="O109" s="351"/>
      <c r="P109" s="351"/>
      <c r="Q109" s="346"/>
      <c r="R109" s="346"/>
      <c r="S109" s="347"/>
      <c r="T109" s="347"/>
      <c r="U109" s="346"/>
      <c r="V109" s="346"/>
      <c r="W109" s="347"/>
      <c r="X109" s="347"/>
    </row>
    <row r="110" spans="1:24" s="341" customFormat="1" ht="31.4" customHeight="1" x14ac:dyDescent="0.35">
      <c r="A110" s="358"/>
      <c r="B110" s="356"/>
      <c r="C110" s="335"/>
      <c r="D110" s="534">
        <f t="shared" si="1"/>
        <v>0</v>
      </c>
      <c r="E110" s="350"/>
      <c r="F110" s="460"/>
      <c r="G110" s="351"/>
      <c r="H110" s="351"/>
      <c r="I110" s="350"/>
      <c r="J110" s="350"/>
      <c r="K110" s="351"/>
      <c r="L110" s="351"/>
      <c r="M110" s="350"/>
      <c r="N110" s="350"/>
      <c r="O110" s="351"/>
      <c r="P110" s="351"/>
      <c r="Q110" s="346"/>
      <c r="R110" s="346"/>
      <c r="S110" s="347"/>
      <c r="T110" s="347"/>
      <c r="U110" s="346"/>
      <c r="V110" s="346"/>
      <c r="W110" s="347"/>
      <c r="X110" s="347"/>
    </row>
    <row r="111" spans="1:24" s="341" customFormat="1" ht="31.4" customHeight="1" x14ac:dyDescent="0.35">
      <c r="A111" s="358"/>
      <c r="B111" s="356"/>
      <c r="C111" s="335"/>
      <c r="D111" s="534">
        <f t="shared" si="1"/>
        <v>0</v>
      </c>
      <c r="E111" s="350"/>
      <c r="F111" s="460"/>
      <c r="G111" s="351"/>
      <c r="H111" s="351"/>
      <c r="I111" s="350"/>
      <c r="J111" s="350"/>
      <c r="K111" s="351"/>
      <c r="L111" s="351"/>
      <c r="M111" s="350"/>
      <c r="N111" s="350"/>
      <c r="O111" s="351"/>
      <c r="P111" s="351"/>
      <c r="Q111" s="346"/>
      <c r="R111" s="346"/>
      <c r="S111" s="347"/>
      <c r="T111" s="347"/>
      <c r="U111" s="346"/>
      <c r="V111" s="346"/>
      <c r="W111" s="347"/>
      <c r="X111" s="347"/>
    </row>
    <row r="112" spans="1:24" s="341" customFormat="1" ht="31.4" customHeight="1" x14ac:dyDescent="0.35">
      <c r="A112" s="358"/>
      <c r="B112" s="356"/>
      <c r="C112" s="335"/>
      <c r="D112" s="534">
        <f t="shared" si="1"/>
        <v>0</v>
      </c>
      <c r="E112" s="350"/>
      <c r="F112" s="460"/>
      <c r="G112" s="351"/>
      <c r="H112" s="351"/>
      <c r="I112" s="350"/>
      <c r="J112" s="350"/>
      <c r="K112" s="351"/>
      <c r="L112" s="351"/>
      <c r="M112" s="350"/>
      <c r="N112" s="350"/>
      <c r="O112" s="351"/>
      <c r="P112" s="351"/>
      <c r="Q112" s="346"/>
      <c r="R112" s="346"/>
      <c r="S112" s="347"/>
      <c r="T112" s="347"/>
      <c r="U112" s="346"/>
      <c r="V112" s="346"/>
      <c r="W112" s="347"/>
      <c r="X112" s="347"/>
    </row>
    <row r="113" spans="1:24" s="341" customFormat="1" ht="31.4" customHeight="1" x14ac:dyDescent="0.35">
      <c r="A113" s="358"/>
      <c r="B113" s="356"/>
      <c r="C113" s="335"/>
      <c r="D113" s="534">
        <f t="shared" si="1"/>
        <v>0</v>
      </c>
      <c r="E113" s="350"/>
      <c r="F113" s="460"/>
      <c r="G113" s="351"/>
      <c r="H113" s="351"/>
      <c r="I113" s="350"/>
      <c r="J113" s="350"/>
      <c r="K113" s="351"/>
      <c r="L113" s="351"/>
      <c r="M113" s="350"/>
      <c r="N113" s="350"/>
      <c r="O113" s="351"/>
      <c r="P113" s="351"/>
      <c r="Q113" s="346"/>
      <c r="R113" s="346"/>
      <c r="S113" s="347"/>
      <c r="T113" s="347"/>
      <c r="U113" s="346"/>
      <c r="V113" s="346"/>
      <c r="W113" s="347"/>
      <c r="X113" s="347"/>
    </row>
    <row r="114" spans="1:24" s="341" customFormat="1" ht="31.4" customHeight="1" x14ac:dyDescent="0.35">
      <c r="A114" s="358"/>
      <c r="B114" s="356"/>
      <c r="C114" s="335"/>
      <c r="D114" s="534">
        <f t="shared" si="1"/>
        <v>0</v>
      </c>
      <c r="E114" s="350"/>
      <c r="F114" s="460"/>
      <c r="G114" s="351"/>
      <c r="H114" s="351"/>
      <c r="I114" s="350"/>
      <c r="J114" s="350"/>
      <c r="K114" s="351"/>
      <c r="L114" s="351"/>
      <c r="M114" s="350"/>
      <c r="N114" s="350"/>
      <c r="O114" s="351"/>
      <c r="P114" s="351"/>
      <c r="Q114" s="346"/>
      <c r="R114" s="346"/>
      <c r="S114" s="347"/>
      <c r="T114" s="347"/>
      <c r="U114" s="346"/>
      <c r="V114" s="346"/>
      <c r="W114" s="347"/>
      <c r="X114" s="347"/>
    </row>
    <row r="115" spans="1:24" s="341" customFormat="1" ht="31.4" customHeight="1" x14ac:dyDescent="0.35">
      <c r="A115" s="358"/>
      <c r="B115" s="356"/>
      <c r="C115" s="335"/>
      <c r="D115" s="534">
        <f t="shared" si="1"/>
        <v>0</v>
      </c>
      <c r="E115" s="350"/>
      <c r="F115" s="460"/>
      <c r="G115" s="351"/>
      <c r="H115" s="351"/>
      <c r="I115" s="350"/>
      <c r="J115" s="350"/>
      <c r="K115" s="351"/>
      <c r="L115" s="351"/>
      <c r="M115" s="350"/>
      <c r="N115" s="350"/>
      <c r="O115" s="351"/>
      <c r="P115" s="351"/>
      <c r="Q115" s="346"/>
      <c r="R115" s="346"/>
      <c r="S115" s="347"/>
      <c r="T115" s="347"/>
      <c r="U115" s="346"/>
      <c r="V115" s="346"/>
      <c r="W115" s="347"/>
      <c r="X115" s="347"/>
    </row>
    <row r="116" spans="1:24" s="341" customFormat="1" ht="31.4" customHeight="1" x14ac:dyDescent="0.35">
      <c r="A116" s="358"/>
      <c r="B116" s="356"/>
      <c r="C116" s="335"/>
      <c r="D116" s="534">
        <f t="shared" si="1"/>
        <v>0</v>
      </c>
      <c r="E116" s="350"/>
      <c r="F116" s="460"/>
      <c r="G116" s="351"/>
      <c r="H116" s="351"/>
      <c r="I116" s="350"/>
      <c r="J116" s="350"/>
      <c r="K116" s="351"/>
      <c r="L116" s="351"/>
      <c r="M116" s="350"/>
      <c r="N116" s="350"/>
      <c r="O116" s="351"/>
      <c r="P116" s="351"/>
      <c r="Q116" s="346"/>
      <c r="R116" s="346"/>
      <c r="S116" s="347"/>
      <c r="T116" s="347"/>
      <c r="U116" s="346"/>
      <c r="V116" s="346"/>
      <c r="W116" s="347"/>
      <c r="X116" s="347"/>
    </row>
    <row r="117" spans="1:24" s="341" customFormat="1" ht="31.4" customHeight="1" x14ac:dyDescent="0.35">
      <c r="A117" s="358"/>
      <c r="B117" s="356"/>
      <c r="C117" s="335"/>
      <c r="D117" s="534">
        <f t="shared" si="1"/>
        <v>0</v>
      </c>
      <c r="E117" s="350"/>
      <c r="F117" s="460"/>
      <c r="G117" s="351"/>
      <c r="H117" s="351"/>
      <c r="I117" s="350"/>
      <c r="J117" s="350"/>
      <c r="K117" s="351"/>
      <c r="L117" s="351"/>
      <c r="M117" s="350"/>
      <c r="N117" s="350"/>
      <c r="O117" s="351"/>
      <c r="P117" s="351"/>
      <c r="Q117" s="346"/>
      <c r="R117" s="346"/>
      <c r="S117" s="347"/>
      <c r="T117" s="347"/>
      <c r="U117" s="346"/>
      <c r="V117" s="346"/>
      <c r="W117" s="347"/>
      <c r="X117" s="347"/>
    </row>
    <row r="118" spans="1:24" s="341" customFormat="1" ht="31.4" customHeight="1" x14ac:dyDescent="0.35">
      <c r="A118" s="358"/>
      <c r="B118" s="356"/>
      <c r="C118" s="335"/>
      <c r="D118" s="534">
        <f t="shared" si="1"/>
        <v>0</v>
      </c>
      <c r="E118" s="350"/>
      <c r="F118" s="460"/>
      <c r="G118" s="351"/>
      <c r="H118" s="351"/>
      <c r="I118" s="350"/>
      <c r="J118" s="350"/>
      <c r="K118" s="351"/>
      <c r="L118" s="351"/>
      <c r="M118" s="350"/>
      <c r="N118" s="350"/>
      <c r="O118" s="351"/>
      <c r="P118" s="351"/>
      <c r="Q118" s="346"/>
      <c r="R118" s="346"/>
      <c r="S118" s="347"/>
      <c r="T118" s="347"/>
      <c r="U118" s="346"/>
      <c r="V118" s="346"/>
      <c r="W118" s="347"/>
      <c r="X118" s="347"/>
    </row>
    <row r="119" spans="1:24" s="341" customFormat="1" ht="31.4" customHeight="1" x14ac:dyDescent="0.35">
      <c r="A119" s="358"/>
      <c r="B119" s="356"/>
      <c r="C119" s="335"/>
      <c r="D119" s="534">
        <f t="shared" si="1"/>
        <v>0</v>
      </c>
      <c r="E119" s="350"/>
      <c r="F119" s="460"/>
      <c r="G119" s="351"/>
      <c r="H119" s="351"/>
      <c r="I119" s="350"/>
      <c r="J119" s="350"/>
      <c r="K119" s="351"/>
      <c r="L119" s="351"/>
      <c r="M119" s="350"/>
      <c r="N119" s="350"/>
      <c r="O119" s="351"/>
      <c r="P119" s="351"/>
      <c r="Q119" s="346"/>
      <c r="R119" s="346"/>
      <c r="S119" s="347"/>
      <c r="T119" s="347"/>
      <c r="U119" s="346"/>
      <c r="V119" s="346"/>
      <c r="W119" s="347"/>
      <c r="X119" s="347"/>
    </row>
    <row r="120" spans="1:24" s="341" customFormat="1" ht="31.4" customHeight="1" x14ac:dyDescent="0.35">
      <c r="A120" s="358"/>
      <c r="B120" s="356"/>
      <c r="C120" s="335"/>
      <c r="D120" s="534">
        <f t="shared" si="1"/>
        <v>0</v>
      </c>
      <c r="E120" s="350"/>
      <c r="F120" s="460"/>
      <c r="G120" s="351"/>
      <c r="H120" s="351"/>
      <c r="I120" s="350"/>
      <c r="J120" s="350"/>
      <c r="K120" s="351"/>
      <c r="L120" s="351"/>
      <c r="M120" s="350"/>
      <c r="N120" s="350"/>
      <c r="O120" s="351"/>
      <c r="P120" s="351"/>
      <c r="Q120" s="346"/>
      <c r="R120" s="346"/>
      <c r="S120" s="347"/>
      <c r="T120" s="347"/>
      <c r="U120" s="346"/>
      <c r="V120" s="346"/>
      <c r="W120" s="347"/>
      <c r="X120" s="347"/>
    </row>
    <row r="121" spans="1:24" s="341" customFormat="1" ht="31.4" customHeight="1" x14ac:dyDescent="0.35">
      <c r="A121" s="358"/>
      <c r="B121" s="356"/>
      <c r="C121" s="335"/>
      <c r="D121" s="534">
        <f t="shared" si="1"/>
        <v>0</v>
      </c>
      <c r="E121" s="350"/>
      <c r="F121" s="460"/>
      <c r="G121" s="351"/>
      <c r="H121" s="351"/>
      <c r="I121" s="350"/>
      <c r="J121" s="350"/>
      <c r="K121" s="351"/>
      <c r="L121" s="351"/>
      <c r="M121" s="350"/>
      <c r="N121" s="350"/>
      <c r="O121" s="351"/>
      <c r="P121" s="351"/>
      <c r="Q121" s="346"/>
      <c r="R121" s="346"/>
      <c r="S121" s="347"/>
      <c r="T121" s="347"/>
      <c r="U121" s="346"/>
      <c r="V121" s="346"/>
      <c r="W121" s="347"/>
      <c r="X121" s="347"/>
    </row>
    <row r="122" spans="1:24" s="341" customFormat="1" ht="31.4" customHeight="1" x14ac:dyDescent="0.35">
      <c r="A122" s="358"/>
      <c r="B122" s="356"/>
      <c r="C122" s="335"/>
      <c r="D122" s="534">
        <f t="shared" si="1"/>
        <v>0</v>
      </c>
      <c r="E122" s="350"/>
      <c r="F122" s="460"/>
      <c r="G122" s="351"/>
      <c r="H122" s="351"/>
      <c r="I122" s="350"/>
      <c r="J122" s="350"/>
      <c r="K122" s="351"/>
      <c r="L122" s="351"/>
      <c r="M122" s="350"/>
      <c r="N122" s="350"/>
      <c r="O122" s="351"/>
      <c r="P122" s="351"/>
      <c r="Q122" s="346"/>
      <c r="R122" s="346"/>
      <c r="S122" s="347"/>
      <c r="T122" s="347"/>
      <c r="U122" s="346"/>
      <c r="V122" s="346"/>
      <c r="W122" s="347"/>
      <c r="X122" s="347"/>
    </row>
    <row r="123" spans="1:24" s="341" customFormat="1" ht="31.4" customHeight="1" x14ac:dyDescent="0.35">
      <c r="A123" s="358"/>
      <c r="B123" s="356"/>
      <c r="C123" s="335"/>
      <c r="D123" s="534">
        <f t="shared" si="1"/>
        <v>0</v>
      </c>
      <c r="E123" s="350"/>
      <c r="F123" s="460"/>
      <c r="G123" s="351"/>
      <c r="H123" s="351"/>
      <c r="I123" s="350"/>
      <c r="J123" s="350"/>
      <c r="K123" s="351"/>
      <c r="L123" s="351"/>
      <c r="M123" s="350"/>
      <c r="N123" s="350"/>
      <c r="O123" s="351"/>
      <c r="P123" s="351"/>
      <c r="Q123" s="346"/>
      <c r="R123" s="346"/>
      <c r="S123" s="347"/>
      <c r="T123" s="347"/>
      <c r="U123" s="346"/>
      <c r="V123" s="346"/>
      <c r="W123" s="347"/>
      <c r="X123" s="347"/>
    </row>
    <row r="124" spans="1:24" s="341" customFormat="1" ht="31.4" customHeight="1" x14ac:dyDescent="0.35">
      <c r="A124" s="358"/>
      <c r="B124" s="356"/>
      <c r="C124" s="335"/>
      <c r="D124" s="534">
        <f t="shared" si="1"/>
        <v>0</v>
      </c>
      <c r="E124" s="350"/>
      <c r="F124" s="460"/>
      <c r="G124" s="351"/>
      <c r="H124" s="351"/>
      <c r="I124" s="350"/>
      <c r="J124" s="350"/>
      <c r="K124" s="351"/>
      <c r="L124" s="351"/>
      <c r="M124" s="350"/>
      <c r="N124" s="350"/>
      <c r="O124" s="351"/>
      <c r="P124" s="351"/>
      <c r="Q124" s="346"/>
      <c r="R124" s="346"/>
      <c r="S124" s="347"/>
      <c r="T124" s="347"/>
      <c r="U124" s="346"/>
      <c r="V124" s="346"/>
      <c r="W124" s="347"/>
      <c r="X124" s="347"/>
    </row>
    <row r="125" spans="1:24" s="341" customFormat="1" ht="31.4" customHeight="1" x14ac:dyDescent="0.35">
      <c r="A125" s="358"/>
      <c r="B125" s="356"/>
      <c r="C125" s="335"/>
      <c r="D125" s="534">
        <f t="shared" si="1"/>
        <v>0</v>
      </c>
      <c r="E125" s="350"/>
      <c r="F125" s="460"/>
      <c r="G125" s="351"/>
      <c r="H125" s="351"/>
      <c r="I125" s="350"/>
      <c r="J125" s="350"/>
      <c r="K125" s="351"/>
      <c r="L125" s="351"/>
      <c r="M125" s="350"/>
      <c r="N125" s="350"/>
      <c r="O125" s="351"/>
      <c r="P125" s="351"/>
      <c r="Q125" s="346"/>
      <c r="R125" s="346"/>
      <c r="S125" s="347"/>
      <c r="T125" s="347"/>
      <c r="U125" s="346"/>
      <c r="V125" s="346"/>
      <c r="W125" s="347"/>
      <c r="X125" s="347"/>
    </row>
    <row r="126" spans="1:24" s="341" customFormat="1" ht="31.4" customHeight="1" x14ac:dyDescent="0.35">
      <c r="A126" s="358"/>
      <c r="B126" s="356"/>
      <c r="C126" s="335"/>
      <c r="D126" s="534">
        <f t="shared" si="1"/>
        <v>0</v>
      </c>
      <c r="E126" s="350"/>
      <c r="F126" s="460"/>
      <c r="G126" s="351"/>
      <c r="H126" s="351"/>
      <c r="I126" s="350"/>
      <c r="J126" s="350"/>
      <c r="K126" s="351"/>
      <c r="L126" s="351"/>
      <c r="M126" s="350"/>
      <c r="N126" s="350"/>
      <c r="O126" s="351"/>
      <c r="P126" s="351"/>
      <c r="Q126" s="346"/>
      <c r="R126" s="346"/>
      <c r="S126" s="347"/>
      <c r="T126" s="347"/>
      <c r="U126" s="346"/>
      <c r="V126" s="346"/>
      <c r="W126" s="347"/>
      <c r="X126" s="347"/>
    </row>
    <row r="127" spans="1:24" s="341" customFormat="1" ht="31.4" customHeight="1" x14ac:dyDescent="0.35">
      <c r="A127" s="358"/>
      <c r="B127" s="356"/>
      <c r="C127" s="335"/>
      <c r="D127" s="534">
        <f t="shared" si="1"/>
        <v>0</v>
      </c>
      <c r="E127" s="350"/>
      <c r="F127" s="460"/>
      <c r="G127" s="351"/>
      <c r="H127" s="351"/>
      <c r="I127" s="350"/>
      <c r="J127" s="350"/>
      <c r="K127" s="351"/>
      <c r="L127" s="351"/>
      <c r="M127" s="350"/>
      <c r="N127" s="350"/>
      <c r="O127" s="351"/>
      <c r="P127" s="351"/>
      <c r="Q127" s="346"/>
      <c r="R127" s="346"/>
      <c r="S127" s="347"/>
      <c r="T127" s="347"/>
      <c r="U127" s="346"/>
      <c r="V127" s="346"/>
      <c r="W127" s="347"/>
      <c r="X127" s="347"/>
    </row>
    <row r="128" spans="1:24" s="341" customFormat="1" ht="31.4" customHeight="1" x14ac:dyDescent="0.35">
      <c r="A128" s="358"/>
      <c r="B128" s="356"/>
      <c r="C128" s="335"/>
      <c r="D128" s="534">
        <f t="shared" si="1"/>
        <v>0</v>
      </c>
      <c r="E128" s="350"/>
      <c r="F128" s="460"/>
      <c r="G128" s="351"/>
      <c r="H128" s="351"/>
      <c r="I128" s="350"/>
      <c r="J128" s="350"/>
      <c r="K128" s="351"/>
      <c r="L128" s="351"/>
      <c r="M128" s="350"/>
      <c r="N128" s="350"/>
      <c r="O128" s="351"/>
      <c r="P128" s="351"/>
      <c r="Q128" s="346"/>
      <c r="R128" s="346"/>
      <c r="S128" s="347"/>
      <c r="T128" s="347"/>
      <c r="U128" s="346"/>
      <c r="V128" s="346"/>
      <c r="W128" s="347"/>
      <c r="X128" s="347"/>
    </row>
    <row r="129" spans="1:24" s="341" customFormat="1" ht="31.4" customHeight="1" x14ac:dyDescent="0.35">
      <c r="A129" s="358"/>
      <c r="B129" s="356"/>
      <c r="C129" s="335"/>
      <c r="D129" s="534">
        <f t="shared" si="1"/>
        <v>0</v>
      </c>
      <c r="E129" s="350"/>
      <c r="F129" s="460"/>
      <c r="G129" s="351"/>
      <c r="H129" s="351"/>
      <c r="I129" s="350"/>
      <c r="J129" s="350"/>
      <c r="K129" s="351"/>
      <c r="L129" s="351"/>
      <c r="M129" s="350"/>
      <c r="N129" s="350"/>
      <c r="O129" s="351"/>
      <c r="P129" s="351"/>
      <c r="Q129" s="346"/>
      <c r="R129" s="346"/>
      <c r="S129" s="347"/>
      <c r="T129" s="347"/>
      <c r="U129" s="346"/>
      <c r="V129" s="346"/>
      <c r="W129" s="347"/>
      <c r="X129" s="347"/>
    </row>
    <row r="130" spans="1:24" s="341" customFormat="1" ht="31.4" customHeight="1" x14ac:dyDescent="0.35">
      <c r="A130" s="358"/>
      <c r="B130" s="356"/>
      <c r="C130" s="335"/>
      <c r="D130" s="534">
        <f t="shared" si="1"/>
        <v>0</v>
      </c>
      <c r="E130" s="350"/>
      <c r="F130" s="460"/>
      <c r="G130" s="351"/>
      <c r="H130" s="351"/>
      <c r="I130" s="350"/>
      <c r="J130" s="350"/>
      <c r="K130" s="351"/>
      <c r="L130" s="351"/>
      <c r="M130" s="350"/>
      <c r="N130" s="350"/>
      <c r="O130" s="351"/>
      <c r="P130" s="351"/>
      <c r="Q130" s="346"/>
      <c r="R130" s="346"/>
      <c r="S130" s="347"/>
      <c r="T130" s="347"/>
      <c r="U130" s="346"/>
      <c r="V130" s="346"/>
      <c r="W130" s="347"/>
      <c r="X130" s="347"/>
    </row>
    <row r="131" spans="1:24" s="341" customFormat="1" ht="31.4" customHeight="1" x14ac:dyDescent="0.35">
      <c r="A131" s="358"/>
      <c r="B131" s="356"/>
      <c r="C131" s="335"/>
      <c r="D131" s="534">
        <f t="shared" si="1"/>
        <v>0</v>
      </c>
      <c r="E131" s="350"/>
      <c r="F131" s="460"/>
      <c r="G131" s="351"/>
      <c r="H131" s="351"/>
      <c r="I131" s="350"/>
      <c r="J131" s="350"/>
      <c r="K131" s="351"/>
      <c r="L131" s="351"/>
      <c r="M131" s="350"/>
      <c r="N131" s="350"/>
      <c r="O131" s="351"/>
      <c r="P131" s="351"/>
      <c r="Q131" s="346"/>
      <c r="R131" s="346"/>
      <c r="S131" s="347"/>
      <c r="T131" s="347"/>
      <c r="U131" s="346"/>
      <c r="V131" s="346"/>
      <c r="W131" s="347"/>
      <c r="X131" s="347"/>
    </row>
    <row r="132" spans="1:24" s="341" customFormat="1" ht="31.4" customHeight="1" x14ac:dyDescent="0.35">
      <c r="A132" s="358"/>
      <c r="B132" s="356"/>
      <c r="C132" s="335"/>
      <c r="D132" s="534">
        <f t="shared" si="1"/>
        <v>0</v>
      </c>
      <c r="E132" s="350"/>
      <c r="F132" s="460"/>
      <c r="G132" s="351"/>
      <c r="H132" s="351"/>
      <c r="I132" s="350"/>
      <c r="J132" s="350"/>
      <c r="K132" s="351"/>
      <c r="L132" s="351"/>
      <c r="M132" s="350"/>
      <c r="N132" s="350"/>
      <c r="O132" s="351"/>
      <c r="P132" s="351"/>
      <c r="Q132" s="346"/>
      <c r="R132" s="346"/>
      <c r="S132" s="347"/>
      <c r="T132" s="347"/>
      <c r="U132" s="346"/>
      <c r="V132" s="346"/>
      <c r="W132" s="347"/>
      <c r="X132" s="347"/>
    </row>
    <row r="133" spans="1:24" s="341" customFormat="1" ht="31.4" customHeight="1" x14ac:dyDescent="0.35">
      <c r="A133" s="358"/>
      <c r="B133" s="356"/>
      <c r="C133" s="335"/>
      <c r="D133" s="534">
        <f t="shared" si="1"/>
        <v>0</v>
      </c>
      <c r="E133" s="350"/>
      <c r="F133" s="460"/>
      <c r="G133" s="351"/>
      <c r="H133" s="351"/>
      <c r="I133" s="350"/>
      <c r="J133" s="350"/>
      <c r="K133" s="351"/>
      <c r="L133" s="351"/>
      <c r="M133" s="350"/>
      <c r="N133" s="350"/>
      <c r="O133" s="351"/>
      <c r="P133" s="351"/>
      <c r="Q133" s="346"/>
      <c r="R133" s="346"/>
      <c r="S133" s="347"/>
      <c r="T133" s="347"/>
      <c r="U133" s="346"/>
      <c r="V133" s="346"/>
      <c r="W133" s="347"/>
      <c r="X133" s="347"/>
    </row>
    <row r="134" spans="1:24" s="341" customFormat="1" ht="31.4" customHeight="1" x14ac:dyDescent="0.35">
      <c r="A134" s="358"/>
      <c r="B134" s="356"/>
      <c r="C134" s="335"/>
      <c r="D134" s="534">
        <f t="shared" si="1"/>
        <v>0</v>
      </c>
      <c r="E134" s="350"/>
      <c r="F134" s="460"/>
      <c r="G134" s="351"/>
      <c r="H134" s="351"/>
      <c r="I134" s="350"/>
      <c r="J134" s="350"/>
      <c r="K134" s="351"/>
      <c r="L134" s="351"/>
      <c r="M134" s="350"/>
      <c r="N134" s="350"/>
      <c r="O134" s="351"/>
      <c r="P134" s="351"/>
      <c r="Q134" s="346"/>
      <c r="R134" s="346"/>
      <c r="S134" s="347"/>
      <c r="T134" s="347"/>
      <c r="U134" s="346"/>
      <c r="V134" s="346"/>
      <c r="W134" s="347"/>
      <c r="X134" s="347"/>
    </row>
    <row r="135" spans="1:24" s="341" customFormat="1" ht="31.4" customHeight="1" x14ac:dyDescent="0.35">
      <c r="A135" s="358"/>
      <c r="B135" s="356"/>
      <c r="C135" s="335"/>
      <c r="D135" s="534">
        <f t="shared" si="1"/>
        <v>0</v>
      </c>
      <c r="E135" s="350"/>
      <c r="F135" s="460"/>
      <c r="G135" s="351"/>
      <c r="H135" s="351"/>
      <c r="I135" s="350"/>
      <c r="J135" s="350"/>
      <c r="K135" s="351"/>
      <c r="L135" s="351"/>
      <c r="M135" s="350"/>
      <c r="N135" s="350"/>
      <c r="O135" s="351"/>
      <c r="P135" s="351"/>
      <c r="Q135" s="346"/>
      <c r="R135" s="346"/>
      <c r="S135" s="347"/>
      <c r="T135" s="347"/>
      <c r="U135" s="346"/>
      <c r="V135" s="346"/>
      <c r="W135" s="347"/>
      <c r="X135" s="347"/>
    </row>
    <row r="136" spans="1:24" s="341" customFormat="1" ht="31.4" customHeight="1" x14ac:dyDescent="0.35">
      <c r="A136" s="358"/>
      <c r="B136" s="356"/>
      <c r="C136" s="335"/>
      <c r="D136" s="534">
        <f t="shared" si="1"/>
        <v>0</v>
      </c>
      <c r="E136" s="350"/>
      <c r="F136" s="460"/>
      <c r="G136" s="351"/>
      <c r="H136" s="351"/>
      <c r="I136" s="350"/>
      <c r="J136" s="350"/>
      <c r="K136" s="351"/>
      <c r="L136" s="351"/>
      <c r="M136" s="350"/>
      <c r="N136" s="350"/>
      <c r="O136" s="351"/>
      <c r="P136" s="351"/>
      <c r="Q136" s="346"/>
      <c r="R136" s="346"/>
      <c r="S136" s="347"/>
      <c r="T136" s="347"/>
      <c r="U136" s="346"/>
      <c r="V136" s="346"/>
      <c r="W136" s="347"/>
      <c r="X136" s="347"/>
    </row>
    <row r="137" spans="1:24" s="341" customFormat="1" ht="31.4" customHeight="1" x14ac:dyDescent="0.35">
      <c r="A137" s="376"/>
      <c r="B137" s="377"/>
      <c r="C137" s="335"/>
      <c r="D137" s="534">
        <f t="shared" si="1"/>
        <v>0</v>
      </c>
      <c r="E137" s="350"/>
      <c r="F137" s="460"/>
      <c r="G137" s="351"/>
      <c r="H137" s="351"/>
      <c r="I137" s="350"/>
      <c r="J137" s="350"/>
      <c r="K137" s="351"/>
      <c r="L137" s="351"/>
      <c r="M137" s="350"/>
      <c r="N137" s="350"/>
      <c r="O137" s="351"/>
      <c r="P137" s="351"/>
      <c r="Q137" s="346"/>
      <c r="R137" s="346"/>
      <c r="S137" s="347"/>
      <c r="T137" s="347"/>
      <c r="U137" s="346"/>
      <c r="V137" s="346"/>
      <c r="W137" s="347"/>
      <c r="X137" s="347"/>
    </row>
    <row r="138" spans="1:24" s="341" customFormat="1" ht="31.4" customHeight="1" x14ac:dyDescent="0.35">
      <c r="A138" s="378"/>
      <c r="B138" s="379"/>
      <c r="C138" s="335"/>
      <c r="D138" s="534">
        <f t="shared" si="1"/>
        <v>0</v>
      </c>
      <c r="E138" s="350"/>
      <c r="F138" s="460"/>
      <c r="G138" s="351"/>
      <c r="H138" s="351"/>
      <c r="I138" s="350"/>
      <c r="J138" s="350"/>
      <c r="K138" s="351"/>
      <c r="L138" s="351"/>
      <c r="M138" s="350"/>
      <c r="N138" s="350"/>
      <c r="O138" s="351"/>
      <c r="P138" s="351"/>
      <c r="Q138" s="346"/>
      <c r="R138" s="346"/>
      <c r="S138" s="347"/>
      <c r="T138" s="347"/>
      <c r="U138" s="346"/>
      <c r="V138" s="346"/>
      <c r="W138" s="347"/>
      <c r="X138" s="347"/>
    </row>
    <row r="139" spans="1:24" s="341" customFormat="1" ht="31.4" customHeight="1" x14ac:dyDescent="0.35">
      <c r="A139" s="378"/>
      <c r="B139" s="379"/>
      <c r="C139" s="335"/>
      <c r="D139" s="534">
        <f t="shared" ref="D139:D145" si="2">SUM(F139,H139,J139,L139,N139,P139,R139,T139,V139,X139)</f>
        <v>0</v>
      </c>
      <c r="E139" s="350"/>
      <c r="F139" s="460"/>
      <c r="G139" s="351"/>
      <c r="H139" s="351"/>
      <c r="I139" s="350"/>
      <c r="J139" s="350"/>
      <c r="K139" s="351"/>
      <c r="L139" s="351"/>
      <c r="M139" s="350"/>
      <c r="N139" s="350"/>
      <c r="O139" s="351"/>
      <c r="P139" s="351"/>
      <c r="Q139" s="346"/>
      <c r="R139" s="346"/>
      <c r="S139" s="347"/>
      <c r="T139" s="347"/>
      <c r="U139" s="346"/>
      <c r="V139" s="346"/>
      <c r="W139" s="347"/>
      <c r="X139" s="347"/>
    </row>
    <row r="140" spans="1:24" s="341" customFormat="1" ht="31.4" customHeight="1" x14ac:dyDescent="0.35">
      <c r="A140" s="376"/>
      <c r="B140" s="456"/>
      <c r="C140" s="335"/>
      <c r="D140" s="534">
        <f t="shared" si="2"/>
        <v>0</v>
      </c>
      <c r="E140" s="350"/>
      <c r="F140" s="350"/>
      <c r="G140" s="351"/>
      <c r="H140" s="351"/>
      <c r="I140" s="350"/>
      <c r="J140" s="462"/>
      <c r="K140" s="351"/>
      <c r="L140" s="351"/>
      <c r="M140" s="350"/>
      <c r="N140" s="350"/>
      <c r="O140" s="351"/>
      <c r="P140" s="351"/>
      <c r="Q140" s="346"/>
      <c r="R140" s="346"/>
      <c r="S140" s="347"/>
      <c r="T140" s="347"/>
      <c r="U140" s="346"/>
      <c r="V140" s="346"/>
      <c r="W140" s="347"/>
      <c r="X140" s="347"/>
    </row>
    <row r="141" spans="1:24" s="341" customFormat="1" ht="31.4" customHeight="1" x14ac:dyDescent="0.35">
      <c r="A141" s="378"/>
      <c r="B141" s="457"/>
      <c r="C141" s="335"/>
      <c r="D141" s="534">
        <f t="shared" si="2"/>
        <v>0</v>
      </c>
      <c r="E141" s="350"/>
      <c r="F141" s="350"/>
      <c r="G141" s="351"/>
      <c r="H141" s="351"/>
      <c r="I141" s="350"/>
      <c r="J141" s="463"/>
      <c r="K141" s="351"/>
      <c r="L141" s="351"/>
      <c r="M141" s="350"/>
      <c r="N141" s="350"/>
      <c r="O141" s="351"/>
      <c r="P141" s="351"/>
      <c r="Q141" s="346"/>
      <c r="R141" s="346"/>
      <c r="S141" s="347"/>
      <c r="T141" s="347"/>
      <c r="U141" s="346"/>
      <c r="V141" s="346"/>
      <c r="W141" s="347"/>
      <c r="X141" s="347"/>
    </row>
    <row r="142" spans="1:24" s="341" customFormat="1" ht="31.4" customHeight="1" x14ac:dyDescent="0.35">
      <c r="A142" s="378"/>
      <c r="B142" s="457"/>
      <c r="C142" s="335"/>
      <c r="D142" s="534">
        <f t="shared" si="2"/>
        <v>0</v>
      </c>
      <c r="E142" s="350"/>
      <c r="F142" s="350"/>
      <c r="G142" s="351"/>
      <c r="H142" s="351"/>
      <c r="I142" s="350"/>
      <c r="J142" s="463"/>
      <c r="K142" s="351"/>
      <c r="L142" s="351"/>
      <c r="M142" s="350"/>
      <c r="N142" s="350"/>
      <c r="O142" s="351"/>
      <c r="P142" s="351"/>
      <c r="Q142" s="346"/>
      <c r="R142" s="346"/>
      <c r="S142" s="347"/>
      <c r="T142" s="347"/>
      <c r="U142" s="346"/>
      <c r="V142" s="346"/>
      <c r="W142" s="347"/>
      <c r="X142" s="347"/>
    </row>
    <row r="143" spans="1:24" s="341" customFormat="1" ht="31.4" customHeight="1" x14ac:dyDescent="0.35">
      <c r="A143" s="378"/>
      <c r="B143" s="457"/>
      <c r="C143" s="335"/>
      <c r="D143" s="534">
        <f t="shared" si="2"/>
        <v>0</v>
      </c>
      <c r="E143" s="350"/>
      <c r="F143" s="350"/>
      <c r="G143" s="351"/>
      <c r="H143" s="351"/>
      <c r="I143" s="350"/>
      <c r="J143" s="463"/>
      <c r="K143" s="351"/>
      <c r="L143" s="351"/>
      <c r="M143" s="350"/>
      <c r="N143" s="350"/>
      <c r="O143" s="351"/>
      <c r="P143" s="351"/>
      <c r="Q143" s="346"/>
      <c r="R143" s="346"/>
      <c r="S143" s="347"/>
      <c r="T143" s="347"/>
      <c r="U143" s="346"/>
      <c r="V143" s="346"/>
      <c r="W143" s="347"/>
      <c r="X143" s="347"/>
    </row>
    <row r="144" spans="1:24" s="341" customFormat="1" ht="31.4" customHeight="1" x14ac:dyDescent="0.35">
      <c r="A144" s="358"/>
      <c r="B144" s="356"/>
      <c r="C144" s="335"/>
      <c r="D144" s="534">
        <f t="shared" si="2"/>
        <v>0</v>
      </c>
      <c r="E144" s="350"/>
      <c r="F144" s="350"/>
      <c r="G144" s="351"/>
      <c r="H144" s="351"/>
      <c r="I144" s="350"/>
      <c r="J144" s="350"/>
      <c r="K144" s="351"/>
      <c r="L144" s="351"/>
      <c r="M144" s="350"/>
      <c r="N144" s="350"/>
      <c r="O144" s="351"/>
      <c r="P144" s="351"/>
      <c r="Q144" s="346"/>
      <c r="R144" s="346"/>
      <c r="S144" s="347"/>
      <c r="T144" s="347"/>
      <c r="U144" s="346"/>
      <c r="V144" s="346"/>
      <c r="W144" s="347"/>
      <c r="X144" s="347"/>
    </row>
    <row r="145" spans="1:24" s="341" customFormat="1" ht="31.4" customHeight="1" x14ac:dyDescent="0.35">
      <c r="A145" s="358"/>
      <c r="B145" s="356"/>
      <c r="C145" s="335"/>
      <c r="D145" s="534">
        <f t="shared" si="2"/>
        <v>0</v>
      </c>
      <c r="E145" s="350"/>
      <c r="F145" s="350"/>
      <c r="G145" s="351"/>
      <c r="H145" s="351"/>
      <c r="I145" s="350"/>
      <c r="J145" s="350"/>
      <c r="K145" s="351"/>
      <c r="L145" s="351"/>
      <c r="M145" s="350"/>
      <c r="N145" s="350"/>
      <c r="O145" s="351"/>
      <c r="P145" s="351"/>
      <c r="Q145" s="346"/>
      <c r="R145" s="346"/>
      <c r="S145" s="347"/>
      <c r="T145" s="347"/>
      <c r="U145" s="346"/>
      <c r="V145" s="346"/>
      <c r="W145" s="347"/>
      <c r="X145" s="347"/>
    </row>
    <row r="146" spans="1:24" ht="39" customHeight="1" x14ac:dyDescent="0.35">
      <c r="A146" s="348"/>
      <c r="B146" s="360" t="s">
        <v>107</v>
      </c>
      <c r="C146" s="349"/>
      <c r="D146" s="535">
        <f t="shared" ref="D146:X146" si="3">SUM(D11:D145)</f>
        <v>0</v>
      </c>
      <c r="E146" s="352">
        <f t="shared" si="3"/>
        <v>0</v>
      </c>
      <c r="F146" s="352">
        <f t="shared" si="3"/>
        <v>0</v>
      </c>
      <c r="G146" s="352">
        <f t="shared" si="3"/>
        <v>0</v>
      </c>
      <c r="H146" s="352">
        <f t="shared" si="3"/>
        <v>0</v>
      </c>
      <c r="I146" s="352">
        <f t="shared" si="3"/>
        <v>0</v>
      </c>
      <c r="J146" s="352">
        <f t="shared" si="3"/>
        <v>0</v>
      </c>
      <c r="K146" s="352">
        <f t="shared" si="3"/>
        <v>0</v>
      </c>
      <c r="L146" s="352">
        <f t="shared" si="3"/>
        <v>0</v>
      </c>
      <c r="M146" s="352">
        <f t="shared" si="3"/>
        <v>0</v>
      </c>
      <c r="N146" s="352">
        <f t="shared" si="3"/>
        <v>0</v>
      </c>
      <c r="O146" s="352">
        <f t="shared" si="3"/>
        <v>0</v>
      </c>
      <c r="P146" s="352">
        <f t="shared" si="3"/>
        <v>0</v>
      </c>
      <c r="Q146" s="321">
        <f t="shared" si="3"/>
        <v>0</v>
      </c>
      <c r="R146" s="321">
        <f t="shared" si="3"/>
        <v>0</v>
      </c>
      <c r="S146" s="321">
        <f t="shared" si="3"/>
        <v>0</v>
      </c>
      <c r="T146" s="321">
        <f t="shared" si="3"/>
        <v>0</v>
      </c>
      <c r="U146" s="321">
        <f t="shared" si="3"/>
        <v>0</v>
      </c>
      <c r="V146" s="321">
        <f t="shared" si="3"/>
        <v>0</v>
      </c>
      <c r="W146" s="321">
        <f t="shared" si="3"/>
        <v>0</v>
      </c>
      <c r="X146" s="321">
        <f t="shared" si="3"/>
        <v>0</v>
      </c>
    </row>
    <row r="147" spans="1:24" ht="39" customHeight="1" x14ac:dyDescent="0.35">
      <c r="A147" s="348"/>
      <c r="B147" s="360" t="s">
        <v>108</v>
      </c>
      <c r="C147" s="349"/>
      <c r="D147" s="535">
        <f>D146*7.5%</f>
        <v>0</v>
      </c>
      <c r="E147" s="352">
        <f>E146*7.5%</f>
        <v>0</v>
      </c>
      <c r="F147" s="352">
        <f t="shared" ref="F147:P147" si="4">F146*7.5%</f>
        <v>0</v>
      </c>
      <c r="G147" s="352">
        <f t="shared" si="4"/>
        <v>0</v>
      </c>
      <c r="H147" s="352">
        <f t="shared" si="4"/>
        <v>0</v>
      </c>
      <c r="I147" s="352">
        <f t="shared" si="4"/>
        <v>0</v>
      </c>
      <c r="J147" s="352">
        <f t="shared" si="4"/>
        <v>0</v>
      </c>
      <c r="K147" s="352">
        <f t="shared" si="4"/>
        <v>0</v>
      </c>
      <c r="L147" s="352">
        <v>62137.82</v>
      </c>
      <c r="M147" s="352">
        <f t="shared" si="4"/>
        <v>0</v>
      </c>
      <c r="N147" s="352">
        <f t="shared" si="4"/>
        <v>0</v>
      </c>
      <c r="O147" s="352">
        <f t="shared" si="4"/>
        <v>0</v>
      </c>
      <c r="P147" s="352">
        <f t="shared" si="4"/>
        <v>0</v>
      </c>
      <c r="Q147" s="321">
        <f t="shared" ref="Q147:X147" si="5">Q146*7.5%</f>
        <v>0</v>
      </c>
      <c r="R147" s="321">
        <f t="shared" si="5"/>
        <v>0</v>
      </c>
      <c r="S147" s="321">
        <f t="shared" si="5"/>
        <v>0</v>
      </c>
      <c r="T147" s="321">
        <f t="shared" si="5"/>
        <v>0</v>
      </c>
      <c r="U147" s="321">
        <f t="shared" si="5"/>
        <v>0</v>
      </c>
      <c r="V147" s="321">
        <f t="shared" si="5"/>
        <v>0</v>
      </c>
      <c r="W147" s="321">
        <f t="shared" si="5"/>
        <v>0</v>
      </c>
      <c r="X147" s="321">
        <f t="shared" si="5"/>
        <v>0</v>
      </c>
    </row>
    <row r="148" spans="1:24" s="332" customFormat="1" x14ac:dyDescent="0.25">
      <c r="A148" s="355"/>
      <c r="B148" s="355"/>
      <c r="C148" s="331"/>
      <c r="D148" s="537"/>
      <c r="E148" s="461"/>
      <c r="H148" s="465" t="e">
        <f>#REF!-'[2]UKR221 '!$F$264</f>
        <v>#REF!</v>
      </c>
      <c r="J148" s="461" t="e">
        <f>#REF!-'[2]UKR221 '!$F$261</f>
        <v>#REF!</v>
      </c>
      <c r="N148" s="461"/>
    </row>
  </sheetData>
  <autoFilter ref="A10:AI147" xr:uid="{BB133BFE-544D-479A-9C2A-16C4ED410200}"/>
  <mergeCells count="32">
    <mergeCell ref="A5:B5"/>
    <mergeCell ref="G5:H5"/>
    <mergeCell ref="A1:B1"/>
    <mergeCell ref="A3:B3"/>
    <mergeCell ref="C3:F3"/>
    <mergeCell ref="A4:B4"/>
    <mergeCell ref="G4:H4"/>
    <mergeCell ref="W8:X8"/>
    <mergeCell ref="A6:B6"/>
    <mergeCell ref="G6:H6"/>
    <mergeCell ref="E8:F8"/>
    <mergeCell ref="G8:H8"/>
    <mergeCell ref="I8:J8"/>
    <mergeCell ref="K8:L8"/>
    <mergeCell ref="M8:N8"/>
    <mergeCell ref="O8:P8"/>
    <mergeCell ref="Q8:R8"/>
    <mergeCell ref="S8:T8"/>
    <mergeCell ref="U8:V8"/>
    <mergeCell ref="W9:X9"/>
    <mergeCell ref="A9:A10"/>
    <mergeCell ref="B9:B10"/>
    <mergeCell ref="E9:F9"/>
    <mergeCell ref="G9:H9"/>
    <mergeCell ref="I9:J9"/>
    <mergeCell ref="K9:L9"/>
    <mergeCell ref="C9:C10"/>
    <mergeCell ref="M9:N9"/>
    <mergeCell ref="O9:P9"/>
    <mergeCell ref="Q9:R9"/>
    <mergeCell ref="S9:T9"/>
    <mergeCell ref="U9:V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8D40-C8E5-486C-A34B-02E2F9E20534}">
  <dimension ref="A1:H16"/>
  <sheetViews>
    <sheetView showGridLines="0" showZeros="0" zoomScale="60" zoomScaleNormal="60" workbookViewId="0">
      <selection activeCell="I12" sqref="I12"/>
    </sheetView>
  </sheetViews>
  <sheetFormatPr defaultColWidth="14.54296875" defaultRowHeight="12.5" x14ac:dyDescent="0.25"/>
  <cols>
    <col min="1" max="1" width="68.453125" style="4" customWidth="1"/>
    <col min="2" max="6" width="22.54296875" style="2" customWidth="1"/>
    <col min="7" max="8" width="20.54296875" style="2" customWidth="1"/>
    <col min="9" max="16384" width="14.54296875" style="2"/>
  </cols>
  <sheetData>
    <row r="1" spans="1:8" s="158" customFormat="1" ht="26.15" customHeight="1" thickBot="1" x14ac:dyDescent="0.3">
      <c r="A1" s="157"/>
      <c r="B1" s="159">
        <v>1</v>
      </c>
      <c r="C1" s="159">
        <v>2</v>
      </c>
      <c r="D1" s="159">
        <v>3</v>
      </c>
      <c r="E1" s="159">
        <v>4</v>
      </c>
      <c r="F1" s="159">
        <v>5</v>
      </c>
      <c r="G1" s="159">
        <v>7</v>
      </c>
      <c r="H1" s="159">
        <v>7</v>
      </c>
    </row>
    <row r="2" spans="1:8" ht="48" customHeight="1" thickBot="1" x14ac:dyDescent="0.3">
      <c r="A2" s="44"/>
      <c r="B2" s="169" t="s">
        <v>109</v>
      </c>
      <c r="C2" s="169" t="s">
        <v>109</v>
      </c>
      <c r="D2" s="169" t="s">
        <v>109</v>
      </c>
      <c r="E2" s="169" t="s">
        <v>109</v>
      </c>
      <c r="F2" s="169" t="s">
        <v>109</v>
      </c>
      <c r="G2" s="1" t="s">
        <v>109</v>
      </c>
      <c r="H2" s="1" t="s">
        <v>109</v>
      </c>
    </row>
    <row r="3" spans="1:8" ht="125.9" customHeight="1" thickBot="1" x14ac:dyDescent="0.3">
      <c r="A3" s="170" t="s">
        <v>110</v>
      </c>
      <c r="B3" s="171" t="str">
        <f>'Consolidated Budget'!D9</f>
        <v>Member 1</v>
      </c>
      <c r="C3" s="171" t="str">
        <f>'Consolidated Budget'!E9</f>
        <v>Member 2</v>
      </c>
      <c r="D3" s="171" t="str">
        <f>'Consolidated Budget'!F9</f>
        <v>Member 3</v>
      </c>
      <c r="E3" s="171" t="str">
        <f>'Consolidated Budget'!G9</f>
        <v>Member 4</v>
      </c>
      <c r="F3" s="171" t="str">
        <f>'Consolidated Budget'!H9</f>
        <v>Member 5</v>
      </c>
      <c r="G3" s="129" t="str">
        <f>'Consolidated Budget'!I9</f>
        <v>Member 6</v>
      </c>
      <c r="H3" s="129" t="str">
        <f>'Consolidated Budget'!J9</f>
        <v>Member 7</v>
      </c>
    </row>
    <row r="4" spans="1:8" ht="36.65" customHeight="1" x14ac:dyDescent="0.25">
      <c r="A4" s="172" t="str">
        <f>'Consolidated Budget'!B14</f>
        <v>Advocacy</v>
      </c>
      <c r="B4" s="237">
        <f>IFERROR('Consolidated Budget'!D14/'Consolidated Budget'!$C$31,0)</f>
        <v>0</v>
      </c>
      <c r="C4" s="237">
        <f>IFERROR('Consolidated Budget'!E14/'Consolidated Budget'!$C$31,0)</f>
        <v>0</v>
      </c>
      <c r="D4" s="237">
        <f>IFERROR('Consolidated Budget'!F14/'Consolidated Budget'!$C$31,0)</f>
        <v>0</v>
      </c>
      <c r="E4" s="237">
        <f>IFERROR('Consolidated Budget'!G14/'Consolidated Budget'!$C$31,0)</f>
        <v>0</v>
      </c>
      <c r="F4" s="237">
        <f>IFERROR('Consolidated Budget'!H14/'Consolidated Budget'!$C$31,0)</f>
        <v>0</v>
      </c>
      <c r="G4" s="237">
        <f>IFERROR('Consolidated Budget'!I14/'Consolidated Budget'!$C$31,0)</f>
        <v>0</v>
      </c>
      <c r="H4" s="237">
        <f>IFERROR('Consolidated Budget'!J14/'Consolidated Budget'!$C$31,0)</f>
        <v>0</v>
      </c>
    </row>
    <row r="5" spans="1:8" ht="36.65" customHeight="1" x14ac:dyDescent="0.25">
      <c r="A5" s="172" t="str">
        <f>'Consolidated Budget'!B15</f>
        <v>Education</v>
      </c>
      <c r="B5" s="237">
        <f>IFERROR('Consolidated Budget'!D15/'Consolidated Budget'!$C$31,0)</f>
        <v>0</v>
      </c>
      <c r="C5" s="237">
        <f>IFERROR('Consolidated Budget'!E15/'Consolidated Budget'!$C$31,0)</f>
        <v>0</v>
      </c>
      <c r="D5" s="237">
        <f>IFERROR('Consolidated Budget'!F15/'Consolidated Budget'!$C$31,0)</f>
        <v>0</v>
      </c>
      <c r="E5" s="237">
        <f>IFERROR('Consolidated Budget'!G15/'Consolidated Budget'!$C$31,0)</f>
        <v>0</v>
      </c>
      <c r="F5" s="237">
        <f>IFERROR('Consolidated Budget'!H15/'Consolidated Budget'!$C$31,0)</f>
        <v>0</v>
      </c>
      <c r="G5" s="237">
        <f>IFERROR('Consolidated Budget'!I15/'Consolidated Budget'!$C$31,0)</f>
        <v>0</v>
      </c>
      <c r="H5" s="237">
        <f>IFERROR('Consolidated Budget'!J15/'Consolidated Budget'!$C$31,0)</f>
        <v>0</v>
      </c>
    </row>
    <row r="6" spans="1:8" ht="36.65" customHeight="1" x14ac:dyDescent="0.25">
      <c r="A6" s="172" t="str">
        <f>'Consolidated Budget'!B16</f>
        <v>Food and Nutrition</v>
      </c>
      <c r="B6" s="237">
        <f>IFERROR('Consolidated Budget'!D16/'Consolidated Budget'!$C$31,0)</f>
        <v>0</v>
      </c>
      <c r="C6" s="237">
        <f>IFERROR('Consolidated Budget'!E16/'Consolidated Budget'!$C$31,0)</f>
        <v>0</v>
      </c>
      <c r="D6" s="237">
        <f>IFERROR('Consolidated Budget'!F16/'Consolidated Budget'!$C$31,0)</f>
        <v>0</v>
      </c>
      <c r="E6" s="237">
        <f>IFERROR('Consolidated Budget'!G16/'Consolidated Budget'!$C$31,0)</f>
        <v>0</v>
      </c>
      <c r="F6" s="237">
        <f>IFERROR('Consolidated Budget'!H16/'Consolidated Budget'!$C$31,0)</f>
        <v>0</v>
      </c>
      <c r="G6" s="237">
        <f>IFERROR('Consolidated Budget'!I16/'Consolidated Budget'!$C$31,0)</f>
        <v>0</v>
      </c>
      <c r="H6" s="237">
        <f>IFERROR('Consolidated Budget'!J16/'Consolidated Budget'!$C$31,0)</f>
        <v>0</v>
      </c>
    </row>
    <row r="7" spans="1:8" ht="36.65" customHeight="1" x14ac:dyDescent="0.25">
      <c r="A7" s="172" t="str">
        <f>'Consolidated Budget'!B17</f>
        <v>Health</v>
      </c>
      <c r="B7" s="237">
        <f>IFERROR('Consolidated Budget'!D17/'Consolidated Budget'!$C$31,0)</f>
        <v>0</v>
      </c>
      <c r="C7" s="237">
        <f>IFERROR('Consolidated Budget'!E17/'Consolidated Budget'!$C$31,0)</f>
        <v>0</v>
      </c>
      <c r="D7" s="237">
        <f>IFERROR('Consolidated Budget'!F17/'Consolidated Budget'!$C$31,0)</f>
        <v>0</v>
      </c>
      <c r="E7" s="237">
        <f>IFERROR('Consolidated Budget'!G17/'Consolidated Budget'!$C$31,0)</f>
        <v>0</v>
      </c>
      <c r="F7" s="237">
        <f>IFERROR('Consolidated Budget'!H17/'Consolidated Budget'!$C$31,0)</f>
        <v>0</v>
      </c>
      <c r="G7" s="237">
        <f>IFERROR('Consolidated Budget'!I17/'Consolidated Budget'!$C$31,0)</f>
        <v>0</v>
      </c>
      <c r="H7" s="237">
        <f>IFERROR('Consolidated Budget'!J17/'Consolidated Budget'!$C$31,0)</f>
        <v>0</v>
      </c>
    </row>
    <row r="8" spans="1:8" ht="36.65" customHeight="1" x14ac:dyDescent="0.25">
      <c r="A8" s="172" t="str">
        <f>'Consolidated Budget'!B18</f>
        <v>Livelihood</v>
      </c>
      <c r="B8" s="237">
        <f>IFERROR('Consolidated Budget'!D18/'Consolidated Budget'!$C$31,0)</f>
        <v>0</v>
      </c>
      <c r="C8" s="237">
        <f>IFERROR('Consolidated Budget'!E18/'Consolidated Budget'!$C$31,0)</f>
        <v>0</v>
      </c>
      <c r="D8" s="237">
        <f>IFERROR('Consolidated Budget'!F18/'Consolidated Budget'!$C$31,0)</f>
        <v>0</v>
      </c>
      <c r="E8" s="237">
        <f>IFERROR('Consolidated Budget'!G18/'Consolidated Budget'!$C$31,0)</f>
        <v>0</v>
      </c>
      <c r="F8" s="237">
        <f>IFERROR('Consolidated Budget'!H18/'Consolidated Budget'!$C$31,0)</f>
        <v>0</v>
      </c>
      <c r="G8" s="237">
        <f>IFERROR('Consolidated Budget'!I18/'Consolidated Budget'!$C$31,0)</f>
        <v>0</v>
      </c>
      <c r="H8" s="237">
        <f>IFERROR('Consolidated Budget'!J18/'Consolidated Budget'!$C$31,0)</f>
        <v>0</v>
      </c>
    </row>
    <row r="9" spans="1:8" ht="36.65" customHeight="1" x14ac:dyDescent="0.25">
      <c r="A9" s="172" t="str">
        <f>'Consolidated Budget'!B19</f>
        <v>Multipurpose Cash</v>
      </c>
      <c r="B9" s="237">
        <f>IFERROR('Consolidated Budget'!D19/'Consolidated Budget'!$C$31,0)</f>
        <v>0</v>
      </c>
      <c r="C9" s="237">
        <f>IFERROR('Consolidated Budget'!E19/'Consolidated Budget'!$C$31,0)</f>
        <v>0</v>
      </c>
      <c r="D9" s="237">
        <f>IFERROR('Consolidated Budget'!F19/'Consolidated Budget'!$C$31,0)</f>
        <v>0</v>
      </c>
      <c r="E9" s="237">
        <f>IFERROR('Consolidated Budget'!G19/'Consolidated Budget'!$C$31,0)</f>
        <v>0</v>
      </c>
      <c r="F9" s="237">
        <f>IFERROR('Consolidated Budget'!H19/'Consolidated Budget'!$C$31,0)</f>
        <v>0</v>
      </c>
      <c r="G9" s="237">
        <f>IFERROR('Consolidated Budget'!I19/'Consolidated Budget'!$C$31,0)</f>
        <v>0</v>
      </c>
      <c r="H9" s="237">
        <f>IFERROR('Consolidated Budget'!J19/'Consolidated Budget'!$C$31,0)</f>
        <v>0</v>
      </c>
    </row>
    <row r="10" spans="1:8" ht="36.65" customHeight="1" x14ac:dyDescent="0.25">
      <c r="A10" s="172" t="str">
        <f>'Consolidated Budget'!B20</f>
        <v>Protection and Psychosocial</v>
      </c>
      <c r="B10" s="237">
        <f>IFERROR('Consolidated Budget'!D20/'Consolidated Budget'!$C$31,0)</f>
        <v>0</v>
      </c>
      <c r="C10" s="237">
        <f>IFERROR('Consolidated Budget'!E20/'Consolidated Budget'!$C$31,0)</f>
        <v>0</v>
      </c>
      <c r="D10" s="237">
        <f>IFERROR('Consolidated Budget'!F20/'Consolidated Budget'!$C$31,0)</f>
        <v>0</v>
      </c>
      <c r="E10" s="237">
        <f>IFERROR('Consolidated Budget'!G20/'Consolidated Budget'!$C$31,0)</f>
        <v>0</v>
      </c>
      <c r="F10" s="237">
        <f>IFERROR('Consolidated Budget'!H20/'Consolidated Budget'!$C$31,0)</f>
        <v>0</v>
      </c>
      <c r="G10" s="237">
        <f>IFERROR('Consolidated Budget'!I20/'Consolidated Budget'!$C$31,0)</f>
        <v>0</v>
      </c>
      <c r="H10" s="237">
        <f>IFERROR('Consolidated Budget'!J20/'Consolidated Budget'!$C$31,0)</f>
        <v>0</v>
      </c>
    </row>
    <row r="11" spans="1:8" ht="36.65" customHeight="1" x14ac:dyDescent="0.25">
      <c r="A11" s="172" t="str">
        <f>'Consolidated Budget'!B21</f>
        <v>Shelter and Settlement</v>
      </c>
      <c r="B11" s="237">
        <f>IFERROR('Consolidated Budget'!D21/'Consolidated Budget'!$C$31,0)</f>
        <v>0</v>
      </c>
      <c r="C11" s="237">
        <f>IFERROR('Consolidated Budget'!E21/'Consolidated Budget'!$C$31,0)</f>
        <v>0</v>
      </c>
      <c r="D11" s="237">
        <f>IFERROR('Consolidated Budget'!F21/'Consolidated Budget'!$C$31,0)</f>
        <v>0</v>
      </c>
      <c r="E11" s="237">
        <f>IFERROR('Consolidated Budget'!G21/'Consolidated Budget'!$C$31,0)</f>
        <v>0</v>
      </c>
      <c r="F11" s="237">
        <f>IFERROR('Consolidated Budget'!H21/'Consolidated Budget'!$C$31,0)</f>
        <v>0</v>
      </c>
      <c r="G11" s="237">
        <f>IFERROR('Consolidated Budget'!I21/'Consolidated Budget'!$C$31,0)</f>
        <v>0</v>
      </c>
      <c r="H11" s="237">
        <f>IFERROR('Consolidated Budget'!J21/'Consolidated Budget'!$C$31,0)</f>
        <v>0</v>
      </c>
    </row>
    <row r="12" spans="1:8" ht="36.65" customHeight="1" x14ac:dyDescent="0.25">
      <c r="A12" s="172" t="str">
        <f>'Consolidated Budget'!B22</f>
        <v>WASH</v>
      </c>
      <c r="B12" s="237">
        <f>IFERROR('Consolidated Budget'!D22/'Consolidated Budget'!$C$31,0)</f>
        <v>0</v>
      </c>
      <c r="C12" s="237">
        <f>IFERROR('Consolidated Budget'!E22/'Consolidated Budget'!$C$31,0)</f>
        <v>0</v>
      </c>
      <c r="D12" s="237">
        <f>IFERROR('Consolidated Budget'!F22/'Consolidated Budget'!$C$31,0)</f>
        <v>0</v>
      </c>
      <c r="E12" s="237">
        <f>IFERROR('Consolidated Budget'!G22/'Consolidated Budget'!$C$31,0)</f>
        <v>0</v>
      </c>
      <c r="F12" s="237">
        <f>IFERROR('Consolidated Budget'!H22/'Consolidated Budget'!$C$31,0)</f>
        <v>0</v>
      </c>
      <c r="G12" s="237">
        <f>IFERROR('Consolidated Budget'!I22/'Consolidated Budget'!$C$31,0)</f>
        <v>0</v>
      </c>
      <c r="H12" s="237">
        <f>IFERROR('Consolidated Budget'!J22/'Consolidated Budget'!$C$31,0)</f>
        <v>0</v>
      </c>
    </row>
    <row r="13" spans="1:8" ht="36.65" customHeight="1" x14ac:dyDescent="0.25">
      <c r="A13" s="172"/>
      <c r="B13" s="172"/>
      <c r="C13" s="172">
        <f>IFERROR('Consolidated Budget(old one)'!E28/'Consolidated Budget(old one)'!$C$45,0)</f>
        <v>0</v>
      </c>
      <c r="D13" s="172">
        <f>IFERROR('Consolidated Budget(old one)'!F28/'Consolidated Budget(old one)'!$C$45,0)</f>
        <v>0</v>
      </c>
      <c r="E13" s="172">
        <f>IFERROR('Consolidated Budget(old one)'!G28/'Consolidated Budget(old one)'!$C$45,0)</f>
        <v>0</v>
      </c>
      <c r="F13" s="172">
        <f>IFERROR('Consolidated Budget(old one)'!H28/'Consolidated Budget(old one)'!$C$45,0)</f>
        <v>0</v>
      </c>
      <c r="G13" s="172">
        <f>IFERROR('Consolidated Budget(old one)'!N28/'Consolidated Budget(old one)'!$C$45,0)</f>
        <v>0</v>
      </c>
      <c r="H13" s="172">
        <f>IFERROR('Consolidated Budget(old one)'!O28/'Consolidated Budget(old one)'!$C$45,0)</f>
        <v>0</v>
      </c>
    </row>
    <row r="14" spans="1:8" ht="128.5" customHeight="1" thickBot="1" x14ac:dyDescent="0.3">
      <c r="A14" s="173"/>
      <c r="B14" s="174" t="s">
        <v>111</v>
      </c>
      <c r="C14" s="174" t="s">
        <v>111</v>
      </c>
      <c r="D14" s="174" t="s">
        <v>111</v>
      </c>
      <c r="E14" s="174" t="s">
        <v>111</v>
      </c>
      <c r="F14" s="174" t="s">
        <v>111</v>
      </c>
      <c r="G14" s="130" t="s">
        <v>111</v>
      </c>
      <c r="H14" s="130" t="s">
        <v>111</v>
      </c>
    </row>
    <row r="15" spans="1:8" ht="117.65" customHeight="1" x14ac:dyDescent="0.25">
      <c r="A15" s="44"/>
      <c r="B15" s="175" t="str">
        <f>'Consolidated Budget'!D9</f>
        <v>Member 1</v>
      </c>
      <c r="C15" s="175" t="str">
        <f>'Consolidated Budget'!E9</f>
        <v>Member 2</v>
      </c>
      <c r="D15" s="175" t="str">
        <f>'Consolidated Budget'!F9</f>
        <v>Member 3</v>
      </c>
      <c r="E15" s="175" t="str">
        <f>'Consolidated Budget'!G9</f>
        <v>Member 4</v>
      </c>
      <c r="F15" s="175" t="str">
        <f>'Consolidated Budget'!H9</f>
        <v>Member 5</v>
      </c>
      <c r="G15" s="8" t="str">
        <f>'Consolidated Budget'!I9</f>
        <v>Member 6</v>
      </c>
      <c r="H15" s="8" t="str">
        <f>'Consolidated Budget'!J9</f>
        <v>Member 7</v>
      </c>
    </row>
    <row r="16" spans="1:8" ht="39.65" customHeight="1" thickBot="1" x14ac:dyDescent="0.3">
      <c r="A16" s="44"/>
      <c r="B16" s="3">
        <f>IFERROR('Consolidated Budget'!D31/'Consolidated Budget'!$C$31,0)</f>
        <v>0</v>
      </c>
      <c r="C16" s="3">
        <f>IFERROR('Consolidated Budget'!E31/'Consolidated Budget'!$C$31,0)</f>
        <v>0</v>
      </c>
      <c r="D16" s="3">
        <f>IFERROR('Consolidated Budget'!F31/'Consolidated Budget'!$C$31,0)</f>
        <v>0</v>
      </c>
      <c r="E16" s="3">
        <f>IFERROR('Consolidated Budget'!G31/'Consolidated Budget'!$C$31,0)</f>
        <v>0</v>
      </c>
      <c r="F16" s="3">
        <f>IFERROR('Consolidated Budget'!H31/'Consolidated Budget'!$C$31,0)</f>
        <v>0</v>
      </c>
      <c r="G16" s="3">
        <f>IFERROR('Consolidated Budget'!I31/'Consolidated Budget'!$C$31,0)</f>
        <v>0</v>
      </c>
      <c r="H16" s="3">
        <f>IFERROR('Consolidated Budget'!J31/'Consolidated Budget'!$C$31,0)</f>
        <v>0</v>
      </c>
    </row>
  </sheetData>
  <conditionalFormatting sqref="B4:H12">
    <cfRule type="cellIs" dxfId="209" priority="2" operator="lessThan">
      <formula>0.01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A477-0480-496F-8BA8-BBD966C962A3}">
  <dimension ref="A1"/>
  <sheetViews>
    <sheetView workbookViewId="0">
      <selection activeCell="P36" sqref="P36"/>
    </sheetView>
  </sheetViews>
  <sheetFormatPr defaultRowHeight="12.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45D3-12B6-4AC7-9A5B-6E4016F4EDE8}">
  <sheetPr>
    <tabColor rgb="FFFF0000"/>
  </sheetPr>
  <dimension ref="A1:V225"/>
  <sheetViews>
    <sheetView showGridLines="0" showZeros="0" topLeftCell="A98" zoomScale="90" zoomScaleNormal="90" workbookViewId="0">
      <selection activeCell="D203" sqref="D203"/>
    </sheetView>
  </sheetViews>
  <sheetFormatPr defaultColWidth="14.453125" defaultRowHeight="14.5" x14ac:dyDescent="0.25"/>
  <cols>
    <col min="1" max="1" width="13.81640625" style="722" customWidth="1"/>
    <col min="2" max="3" width="45.54296875" style="723" customWidth="1"/>
    <col min="4" max="4" width="13.54296875" style="553" customWidth="1"/>
    <col min="5" max="5" width="12.453125" style="553" customWidth="1"/>
    <col min="6" max="6" width="16.453125" style="553" customWidth="1"/>
    <col min="7" max="7" width="18.54296875" style="716" customWidth="1"/>
    <col min="8" max="8" width="18.54296875" style="724" customWidth="1"/>
    <col min="9" max="10" width="15.54296875" style="716" customWidth="1"/>
    <col min="11" max="11" width="18.453125" style="717" customWidth="1"/>
    <col min="12" max="12" width="23.54296875" style="718" customWidth="1"/>
    <col min="13" max="13" width="23.1796875" style="721" customWidth="1"/>
    <col min="14" max="14" width="26.453125" style="716" customWidth="1"/>
    <col min="15" max="15" width="15.54296875" style="716" customWidth="1"/>
    <col min="16" max="16" width="18.81640625" style="721" customWidth="1"/>
    <col min="17" max="17" width="26.453125" style="716" customWidth="1"/>
    <col min="18" max="18" width="15.54296875" style="716" customWidth="1"/>
    <col min="19" max="19" width="18.81640625" style="721" customWidth="1"/>
    <col min="20" max="20" width="15.54296875" style="716" customWidth="1"/>
    <col min="21" max="21" width="19.453125" style="717" customWidth="1"/>
    <col min="22" max="22" width="18.453125" style="718" customWidth="1"/>
    <col min="23" max="16384" width="14.453125" style="553"/>
  </cols>
  <sheetData>
    <row r="1" spans="1:22" s="579" customFormat="1" ht="18.649999999999999" customHeight="1" x14ac:dyDescent="0.35">
      <c r="A1" s="571" t="s">
        <v>112</v>
      </c>
      <c r="B1" s="572">
        <v>7.4999999999999997E-2</v>
      </c>
      <c r="C1" s="572"/>
      <c r="D1" s="572"/>
      <c r="E1" s="573"/>
      <c r="F1" s="574"/>
      <c r="G1" s="575"/>
      <c r="H1" s="551"/>
      <c r="I1" s="576"/>
      <c r="J1" s="552"/>
      <c r="K1" s="552"/>
      <c r="L1" s="577"/>
      <c r="M1" s="578"/>
      <c r="N1" s="578"/>
      <c r="O1" s="578"/>
      <c r="P1" s="578"/>
      <c r="Q1" s="578"/>
      <c r="R1" s="578"/>
      <c r="S1" s="578"/>
      <c r="T1" s="578"/>
      <c r="U1" s="578"/>
      <c r="V1" s="578"/>
    </row>
    <row r="2" spans="1:22" ht="39.65" customHeight="1" x14ac:dyDescent="0.25">
      <c r="A2" s="580"/>
      <c r="B2" s="581" t="s">
        <v>113</v>
      </c>
      <c r="C2" s="582" t="s">
        <v>114</v>
      </c>
      <c r="D2" s="583"/>
      <c r="E2" s="583"/>
      <c r="F2" s="583"/>
      <c r="G2" s="583"/>
      <c r="H2" s="583"/>
      <c r="I2" s="583"/>
      <c r="J2" s="583"/>
      <c r="K2" s="583"/>
      <c r="L2" s="869"/>
      <c r="M2" s="869"/>
      <c r="N2" s="584"/>
      <c r="O2" s="584"/>
      <c r="P2" s="585"/>
      <c r="Q2" s="584"/>
      <c r="R2" s="584"/>
      <c r="S2" s="585"/>
      <c r="T2" s="584"/>
      <c r="U2" s="586"/>
      <c r="V2" s="583"/>
    </row>
    <row r="3" spans="1:22" ht="33.65" customHeight="1" x14ac:dyDescent="0.25">
      <c r="A3" s="580"/>
      <c r="B3" s="581" t="s">
        <v>115</v>
      </c>
      <c r="C3" s="587" t="s">
        <v>116</v>
      </c>
      <c r="D3" s="588"/>
      <c r="E3" s="588"/>
      <c r="F3" s="588"/>
      <c r="G3" s="588"/>
      <c r="H3" s="588"/>
      <c r="I3" s="588"/>
      <c r="J3" s="588"/>
      <c r="K3" s="588"/>
      <c r="L3" s="869"/>
      <c r="M3" s="869"/>
      <c r="N3" s="584"/>
      <c r="O3" s="589"/>
      <c r="P3" s="590"/>
      <c r="Q3" s="584"/>
      <c r="R3" s="589"/>
      <c r="S3" s="590"/>
      <c r="T3" s="589"/>
      <c r="U3" s="586"/>
      <c r="V3" s="583"/>
    </row>
    <row r="4" spans="1:22" x14ac:dyDescent="0.25">
      <c r="A4" s="871" t="s">
        <v>117</v>
      </c>
      <c r="B4" s="871"/>
      <c r="C4" s="872" t="s">
        <v>118</v>
      </c>
      <c r="D4" s="872" t="s">
        <v>119</v>
      </c>
      <c r="E4" s="873" t="s">
        <v>120</v>
      </c>
      <c r="F4" s="874" t="s">
        <v>121</v>
      </c>
      <c r="G4" s="867" t="s">
        <v>122</v>
      </c>
      <c r="H4" s="867"/>
      <c r="I4" s="868" t="s">
        <v>123</v>
      </c>
      <c r="J4" s="868"/>
      <c r="K4" s="868"/>
      <c r="L4" s="868"/>
      <c r="M4" s="868"/>
      <c r="N4" s="875" t="s">
        <v>124</v>
      </c>
      <c r="O4" s="875"/>
      <c r="P4" s="875"/>
      <c r="Q4" s="876" t="s">
        <v>125</v>
      </c>
      <c r="R4" s="876"/>
      <c r="S4" s="876"/>
      <c r="T4" s="877" t="s">
        <v>126</v>
      </c>
      <c r="U4" s="877"/>
      <c r="V4" s="877"/>
    </row>
    <row r="5" spans="1:22" x14ac:dyDescent="0.25">
      <c r="A5" s="871"/>
      <c r="B5" s="871"/>
      <c r="C5" s="872"/>
      <c r="D5" s="872"/>
      <c r="E5" s="873"/>
      <c r="F5" s="874"/>
      <c r="G5" s="867"/>
      <c r="H5" s="867"/>
      <c r="I5" s="868" t="s">
        <v>127</v>
      </c>
      <c r="J5" s="868"/>
      <c r="K5" s="554" t="s">
        <v>128</v>
      </c>
      <c r="L5" s="555" t="s">
        <v>128</v>
      </c>
      <c r="M5" s="878" t="s">
        <v>129</v>
      </c>
      <c r="N5" s="879" t="s">
        <v>127</v>
      </c>
      <c r="O5" s="879"/>
      <c r="P5" s="878" t="s">
        <v>129</v>
      </c>
      <c r="Q5" s="880" t="s">
        <v>127</v>
      </c>
      <c r="R5" s="880"/>
      <c r="S5" s="878" t="s">
        <v>129</v>
      </c>
      <c r="T5" s="556" t="s">
        <v>127</v>
      </c>
      <c r="U5" s="557" t="s">
        <v>128</v>
      </c>
      <c r="V5" s="557" t="s">
        <v>130</v>
      </c>
    </row>
    <row r="6" spans="1:22" ht="58" x14ac:dyDescent="0.25">
      <c r="A6" s="871"/>
      <c r="B6" s="871"/>
      <c r="C6" s="872"/>
      <c r="D6" s="872"/>
      <c r="E6" s="873"/>
      <c r="F6" s="558" t="s">
        <v>131</v>
      </c>
      <c r="G6" s="558" t="s">
        <v>131</v>
      </c>
      <c r="H6" s="559" t="s">
        <v>86</v>
      </c>
      <c r="I6" s="560" t="s">
        <v>131</v>
      </c>
      <c r="J6" s="561" t="s">
        <v>86</v>
      </c>
      <c r="K6" s="562" t="s">
        <v>86</v>
      </c>
      <c r="L6" s="555" t="s">
        <v>132</v>
      </c>
      <c r="M6" s="878"/>
      <c r="N6" s="563" t="s">
        <v>131</v>
      </c>
      <c r="O6" s="563" t="s">
        <v>86</v>
      </c>
      <c r="P6" s="878"/>
      <c r="Q6" s="564" t="s">
        <v>131</v>
      </c>
      <c r="R6" s="564" t="s">
        <v>86</v>
      </c>
      <c r="S6" s="878"/>
      <c r="T6" s="563" t="s">
        <v>86</v>
      </c>
      <c r="U6" s="563" t="s">
        <v>86</v>
      </c>
      <c r="V6" s="565" t="s">
        <v>132</v>
      </c>
    </row>
    <row r="7" spans="1:22" s="591" customFormat="1" x14ac:dyDescent="0.25">
      <c r="A7" s="749" t="s">
        <v>133</v>
      </c>
      <c r="B7" s="750"/>
      <c r="C7" s="750"/>
      <c r="D7" s="750"/>
      <c r="E7" s="750"/>
      <c r="F7" s="750"/>
      <c r="G7" s="750"/>
      <c r="H7" s="750"/>
      <c r="I7" s="751"/>
      <c r="J7" s="751"/>
      <c r="K7" s="751"/>
      <c r="L7" s="752"/>
      <c r="M7" s="753"/>
      <c r="N7" s="751"/>
      <c r="O7" s="751"/>
      <c r="P7" s="754"/>
      <c r="Q7" s="751"/>
      <c r="R7" s="751"/>
      <c r="S7" s="754"/>
      <c r="T7" s="751"/>
      <c r="U7" s="751"/>
      <c r="V7" s="752"/>
    </row>
    <row r="8" spans="1:22" x14ac:dyDescent="0.25">
      <c r="A8" s="760" t="s">
        <v>134</v>
      </c>
      <c r="B8" s="768"/>
      <c r="C8" s="768"/>
      <c r="D8" s="768"/>
      <c r="E8" s="768"/>
      <c r="F8" s="768"/>
      <c r="G8" s="768"/>
      <c r="H8" s="768"/>
      <c r="I8" s="769"/>
      <c r="J8" s="770"/>
      <c r="K8" s="770"/>
      <c r="L8" s="771"/>
      <c r="M8" s="772"/>
      <c r="N8" s="769"/>
      <c r="O8" s="770"/>
      <c r="P8" s="773"/>
      <c r="Q8" s="769"/>
      <c r="R8" s="770"/>
      <c r="S8" s="773"/>
      <c r="T8" s="770"/>
      <c r="U8" s="770"/>
      <c r="V8" s="771"/>
    </row>
    <row r="9" spans="1:22" ht="14.5" customHeight="1" x14ac:dyDescent="0.25">
      <c r="A9" s="743"/>
      <c r="B9" s="744"/>
      <c r="C9" s="739"/>
      <c r="D9" s="741"/>
      <c r="E9" s="725"/>
      <c r="F9" s="726"/>
      <c r="G9" s="610">
        <f>E9*F9</f>
        <v>0</v>
      </c>
      <c r="H9" s="611">
        <f>G9*'[1]Consolidated Budget'!$D$10</f>
        <v>0</v>
      </c>
      <c r="I9" s="727">
        <v>7192</v>
      </c>
      <c r="J9" s="728">
        <v>8002</v>
      </c>
      <c r="K9" s="613">
        <f t="shared" ref="K9:K13" si="0">H9-J9</f>
        <v>-8002</v>
      </c>
      <c r="L9" s="614">
        <f t="shared" ref="L9:L13" si="1">IFERROR(K9/$H9,0)</f>
        <v>0</v>
      </c>
      <c r="M9" s="620"/>
      <c r="N9" s="729">
        <v>0</v>
      </c>
      <c r="O9" s="729">
        <v>0</v>
      </c>
      <c r="P9" s="601"/>
      <c r="Q9" s="729"/>
      <c r="R9" s="730"/>
      <c r="S9" s="601"/>
      <c r="T9" s="730">
        <f t="shared" ref="T9:T13" si="2">J9+O9+R9</f>
        <v>8002</v>
      </c>
      <c r="U9" s="731">
        <f t="shared" ref="U9:U13" si="3">$H9-T9</f>
        <v>-8002</v>
      </c>
      <c r="V9" s="612">
        <f t="shared" ref="V9:V13" si="4">IFERROR(T9/$H9,0)</f>
        <v>0</v>
      </c>
    </row>
    <row r="10" spans="1:22" x14ac:dyDescent="0.25">
      <c r="A10" s="745"/>
      <c r="B10" s="746"/>
      <c r="C10" s="740"/>
      <c r="D10" s="742"/>
      <c r="E10" s="732"/>
      <c r="F10" s="733"/>
      <c r="G10" s="610">
        <f t="shared" ref="G10:G13" si="5">E10*F10</f>
        <v>0</v>
      </c>
      <c r="H10" s="611">
        <f>G10*'[1]Consolidated Budget'!$D$10</f>
        <v>0</v>
      </c>
      <c r="I10" s="727">
        <v>74815</v>
      </c>
      <c r="J10" s="728">
        <v>83358</v>
      </c>
      <c r="K10" s="611">
        <f t="shared" si="0"/>
        <v>-83358</v>
      </c>
      <c r="L10" s="612">
        <f t="shared" si="1"/>
        <v>0</v>
      </c>
      <c r="M10" s="620"/>
      <c r="N10" s="734">
        <v>103490.56</v>
      </c>
      <c r="O10" s="730">
        <v>108636.97</v>
      </c>
      <c r="P10" s="601"/>
      <c r="Q10" s="734"/>
      <c r="R10" s="735"/>
      <c r="S10" s="601"/>
      <c r="T10" s="730">
        <f t="shared" si="2"/>
        <v>191994.97</v>
      </c>
      <c r="U10" s="731">
        <f t="shared" si="3"/>
        <v>-191994.97</v>
      </c>
      <c r="V10" s="612">
        <f t="shared" si="4"/>
        <v>0</v>
      </c>
    </row>
    <row r="11" spans="1:22" x14ac:dyDescent="0.25">
      <c r="A11" s="745"/>
      <c r="B11" s="746"/>
      <c r="C11" s="740"/>
      <c r="D11" s="742"/>
      <c r="E11" s="732"/>
      <c r="F11" s="733"/>
      <c r="G11" s="610">
        <f t="shared" si="5"/>
        <v>0</v>
      </c>
      <c r="H11" s="611">
        <f>G11*'[1]Consolidated Budget'!$D$10</f>
        <v>0</v>
      </c>
      <c r="I11" s="727">
        <v>61304</v>
      </c>
      <c r="J11" s="736">
        <v>68520</v>
      </c>
      <c r="K11" s="611">
        <f t="shared" si="0"/>
        <v>-68520</v>
      </c>
      <c r="L11" s="612">
        <f t="shared" si="1"/>
        <v>0</v>
      </c>
      <c r="M11" s="620"/>
      <c r="N11" s="734">
        <v>221526.5</v>
      </c>
      <c r="O11" s="735">
        <v>231846.91</v>
      </c>
      <c r="P11" s="601"/>
      <c r="Q11" s="734"/>
      <c r="R11" s="735"/>
      <c r="S11" s="601"/>
      <c r="T11" s="730">
        <f t="shared" si="2"/>
        <v>300366.91000000003</v>
      </c>
      <c r="U11" s="731">
        <f t="shared" si="3"/>
        <v>-300366.91000000003</v>
      </c>
      <c r="V11" s="612">
        <f t="shared" si="4"/>
        <v>0</v>
      </c>
    </row>
    <row r="12" spans="1:22" x14ac:dyDescent="0.25">
      <c r="A12" s="745"/>
      <c r="B12" s="746"/>
      <c r="C12" s="740"/>
      <c r="D12" s="742"/>
      <c r="E12" s="732"/>
      <c r="F12" s="733"/>
      <c r="G12" s="610">
        <f t="shared" si="5"/>
        <v>0</v>
      </c>
      <c r="H12" s="611">
        <f>G12*'[1]Consolidated Budget'!$D$10</f>
        <v>0</v>
      </c>
      <c r="I12" s="727">
        <v>37515</v>
      </c>
      <c r="J12" s="728">
        <v>41827</v>
      </c>
      <c r="K12" s="611">
        <f t="shared" si="0"/>
        <v>-41827</v>
      </c>
      <c r="L12" s="612">
        <f t="shared" si="1"/>
        <v>0</v>
      </c>
      <c r="M12" s="620"/>
      <c r="N12" s="734">
        <v>86617.12</v>
      </c>
      <c r="O12" s="735">
        <v>87395.78</v>
      </c>
      <c r="P12" s="601"/>
      <c r="Q12" s="734"/>
      <c r="R12" s="735"/>
      <c r="S12" s="601"/>
      <c r="T12" s="730">
        <f t="shared" si="2"/>
        <v>129222.78</v>
      </c>
      <c r="U12" s="731">
        <f t="shared" si="3"/>
        <v>-129222.78</v>
      </c>
      <c r="V12" s="612">
        <f t="shared" si="4"/>
        <v>0</v>
      </c>
    </row>
    <row r="13" spans="1:22" ht="14.5" customHeight="1" x14ac:dyDescent="0.25">
      <c r="A13" s="745"/>
      <c r="B13" s="746"/>
      <c r="C13" s="740"/>
      <c r="D13" s="742"/>
      <c r="E13" s="732"/>
      <c r="F13" s="733"/>
      <c r="G13" s="610">
        <f t="shared" si="5"/>
        <v>0</v>
      </c>
      <c r="H13" s="611">
        <f>G13*'[1]Consolidated Budget'!$D$10</f>
        <v>0</v>
      </c>
      <c r="I13" s="727">
        <v>5595</v>
      </c>
      <c r="J13" s="728">
        <v>6275</v>
      </c>
      <c r="K13" s="611">
        <f t="shared" si="0"/>
        <v>-6275</v>
      </c>
      <c r="L13" s="612">
        <f t="shared" si="1"/>
        <v>0</v>
      </c>
      <c r="M13" s="620"/>
      <c r="N13" s="734">
        <v>0.06</v>
      </c>
      <c r="O13" s="735">
        <v>0.42</v>
      </c>
      <c r="P13" s="601"/>
      <c r="Q13" s="734"/>
      <c r="R13" s="735"/>
      <c r="S13" s="601"/>
      <c r="T13" s="730">
        <f t="shared" si="2"/>
        <v>6275.42</v>
      </c>
      <c r="U13" s="731">
        <f t="shared" si="3"/>
        <v>-6275.42</v>
      </c>
      <c r="V13" s="612">
        <f t="shared" si="4"/>
        <v>0</v>
      </c>
    </row>
    <row r="14" spans="1:22" s="591" customFormat="1" ht="22.4" customHeight="1" x14ac:dyDescent="0.25">
      <c r="A14" s="870" t="s">
        <v>135</v>
      </c>
      <c r="B14" s="870"/>
      <c r="C14" s="870"/>
      <c r="D14" s="870"/>
      <c r="E14" s="870"/>
      <c r="F14" s="870"/>
      <c r="G14" s="755">
        <f>SUM(G9:G13)</f>
        <v>0</v>
      </c>
      <c r="H14" s="755">
        <f>SUM(H9:H13)</f>
        <v>0</v>
      </c>
      <c r="I14" s="755">
        <f>SUM(I9:I13)</f>
        <v>186421</v>
      </c>
      <c r="J14" s="755">
        <f>SUM(J9:J13)</f>
        <v>207982</v>
      </c>
      <c r="K14" s="755">
        <f>H14-J14</f>
        <v>-207982</v>
      </c>
      <c r="L14" s="756">
        <f t="shared" ref="L14:L149" si="6">IFERROR(K14/$H14,0)</f>
        <v>0</v>
      </c>
      <c r="M14" s="757"/>
      <c r="N14" s="755" t="e">
        <f>#REF!+#REF!+#REF!</f>
        <v>#REF!</v>
      </c>
      <c r="O14" s="755" t="e">
        <f>#REF!+#REF!+#REF!</f>
        <v>#REF!</v>
      </c>
      <c r="P14" s="758"/>
      <c r="Q14" s="755" t="e">
        <f>#REF!+#REF!+#REF!</f>
        <v>#REF!</v>
      </c>
      <c r="R14" s="755" t="e">
        <f>#REF!+#REF!+#REF!</f>
        <v>#REF!</v>
      </c>
      <c r="S14" s="755" t="e">
        <f>#REF!+#REF!+#REF!</f>
        <v>#REF!</v>
      </c>
      <c r="T14" s="755" t="e">
        <f>#REF!+#REF!+#REF!</f>
        <v>#REF!</v>
      </c>
      <c r="U14" s="755" t="e">
        <f>#REF!+#REF!+#REF!</f>
        <v>#REF!</v>
      </c>
      <c r="V14" s="759">
        <f t="shared" ref="V14" si="7">IFERROR(T14/$H14,0)</f>
        <v>0</v>
      </c>
    </row>
    <row r="15" spans="1:22" s="591" customFormat="1" x14ac:dyDescent="0.25">
      <c r="A15" s="760" t="s">
        <v>136</v>
      </c>
      <c r="B15" s="761"/>
      <c r="C15" s="762"/>
      <c r="D15" s="762"/>
      <c r="E15" s="762"/>
      <c r="F15" s="762"/>
      <c r="G15" s="762"/>
      <c r="H15" s="762"/>
      <c r="I15" s="763"/>
      <c r="J15" s="764"/>
      <c r="K15" s="764"/>
      <c r="L15" s="765">
        <f t="shared" si="6"/>
        <v>0</v>
      </c>
      <c r="M15" s="766"/>
      <c r="N15" s="763"/>
      <c r="O15" s="764"/>
      <c r="P15" s="767"/>
      <c r="Q15" s="763"/>
      <c r="R15" s="764"/>
      <c r="S15" s="767"/>
      <c r="T15" s="764"/>
      <c r="U15" s="764" t="e">
        <f>#REF!-T15</f>
        <v>#REF!</v>
      </c>
      <c r="V15" s="765">
        <f t="shared" ref="V15" si="8">IFERROR(U15/$H15,0)</f>
        <v>0</v>
      </c>
    </row>
    <row r="16" spans="1:22" s="272" customFormat="1" ht="13" x14ac:dyDescent="0.25">
      <c r="A16" s="24" t="s">
        <v>137</v>
      </c>
      <c r="B16" s="25" t="s">
        <v>48</v>
      </c>
      <c r="C16" s="25"/>
      <c r="D16" s="866"/>
      <c r="E16" s="866"/>
      <c r="F16" s="866"/>
      <c r="G16" s="26">
        <f>SUM(G17:G24)</f>
        <v>0</v>
      </c>
      <c r="H16" s="26">
        <f>SUM(H17:H24)</f>
        <v>0</v>
      </c>
      <c r="I16" s="387">
        <f t="shared" ref="I16:J16" si="9">SUM(I17:I24)</f>
        <v>0</v>
      </c>
      <c r="J16" s="387">
        <f t="shared" si="9"/>
        <v>0</v>
      </c>
      <c r="K16" s="26">
        <f t="shared" ref="K16:K79" si="10">H16-J16</f>
        <v>0</v>
      </c>
      <c r="L16" s="37">
        <f t="shared" si="6"/>
        <v>0</v>
      </c>
      <c r="M16" s="372"/>
      <c r="N16" s="26">
        <f t="shared" ref="N16:O16" si="11">SUM(N17:N24)</f>
        <v>0</v>
      </c>
      <c r="O16" s="26">
        <f t="shared" si="11"/>
        <v>0</v>
      </c>
      <c r="P16" s="287"/>
      <c r="Q16" s="26">
        <f t="shared" ref="Q16:V16" si="12">SUM(Q17:Q24)</f>
        <v>0</v>
      </c>
      <c r="R16" s="26">
        <f t="shared" si="12"/>
        <v>0</v>
      </c>
      <c r="S16" s="26">
        <f t="shared" si="12"/>
        <v>0</v>
      </c>
      <c r="T16" s="26">
        <f t="shared" si="12"/>
        <v>0</v>
      </c>
      <c r="U16" s="26">
        <f t="shared" si="12"/>
        <v>0</v>
      </c>
      <c r="V16" s="26">
        <f t="shared" si="12"/>
        <v>0</v>
      </c>
    </row>
    <row r="17" spans="1:22" s="272" customFormat="1" ht="13" x14ac:dyDescent="0.25">
      <c r="A17" s="28" t="s">
        <v>138</v>
      </c>
      <c r="B17" s="288"/>
      <c r="C17" s="288"/>
      <c r="D17" s="289"/>
      <c r="E17" s="289"/>
      <c r="F17" s="290"/>
      <c r="G17" s="29">
        <f t="shared" ref="G17:G24" si="13">E17*F17</f>
        <v>0</v>
      </c>
      <c r="H17" s="156">
        <f>G17*'Consolidated Budget(old one)'!$E$10</f>
        <v>0</v>
      </c>
      <c r="I17" s="385"/>
      <c r="J17" s="385"/>
      <c r="K17" s="156">
        <f t="shared" si="10"/>
        <v>0</v>
      </c>
      <c r="L17" s="31">
        <f t="shared" si="6"/>
        <v>0</v>
      </c>
      <c r="M17" s="372"/>
      <c r="N17" s="286"/>
      <c r="O17" s="179"/>
      <c r="P17" s="287"/>
      <c r="Q17" s="286"/>
      <c r="R17" s="179"/>
      <c r="S17" s="287"/>
      <c r="T17" s="291">
        <f t="shared" ref="T17:T24" si="14">J17+O17+R17</f>
        <v>0</v>
      </c>
      <c r="U17" s="22">
        <f t="shared" ref="U17:U24" si="15">$H17-T17</f>
        <v>0</v>
      </c>
      <c r="V17" s="23">
        <f t="shared" ref="V17:V80" si="16">IFERROR(T17/$H17,0)</f>
        <v>0</v>
      </c>
    </row>
    <row r="18" spans="1:22" s="272" customFormat="1" ht="13" x14ac:dyDescent="0.25">
      <c r="A18" s="20" t="s">
        <v>139</v>
      </c>
      <c r="B18" s="178"/>
      <c r="C18" s="178"/>
      <c r="D18" s="283"/>
      <c r="E18" s="283"/>
      <c r="F18" s="284"/>
      <c r="G18" s="21">
        <f t="shared" si="13"/>
        <v>0</v>
      </c>
      <c r="H18" s="156">
        <f>G18*'Consolidated Budget(old one)'!$E$10</f>
        <v>0</v>
      </c>
      <c r="I18" s="385"/>
      <c r="J18" s="385"/>
      <c r="K18" s="156">
        <f t="shared" si="10"/>
        <v>0</v>
      </c>
      <c r="L18" s="23">
        <f t="shared" si="6"/>
        <v>0</v>
      </c>
      <c r="M18" s="372"/>
      <c r="N18" s="286"/>
      <c r="O18" s="179"/>
      <c r="P18" s="287"/>
      <c r="Q18" s="286"/>
      <c r="R18" s="179"/>
      <c r="S18" s="287"/>
      <c r="T18" s="291">
        <f t="shared" si="14"/>
        <v>0</v>
      </c>
      <c r="U18" s="22">
        <f t="shared" si="15"/>
        <v>0</v>
      </c>
      <c r="V18" s="23">
        <f t="shared" si="16"/>
        <v>0</v>
      </c>
    </row>
    <row r="19" spans="1:22" s="272" customFormat="1" ht="13" x14ac:dyDescent="0.25">
      <c r="A19" s="20" t="s">
        <v>140</v>
      </c>
      <c r="B19" s="178"/>
      <c r="C19" s="178"/>
      <c r="D19" s="283"/>
      <c r="E19" s="283"/>
      <c r="F19" s="284"/>
      <c r="G19" s="21">
        <f t="shared" si="13"/>
        <v>0</v>
      </c>
      <c r="H19" s="156">
        <f>G19*'Consolidated Budget(old one)'!$E$10</f>
        <v>0</v>
      </c>
      <c r="I19" s="385"/>
      <c r="J19" s="385"/>
      <c r="K19" s="156">
        <f t="shared" si="10"/>
        <v>0</v>
      </c>
      <c r="L19" s="23">
        <f t="shared" si="6"/>
        <v>0</v>
      </c>
      <c r="M19" s="372"/>
      <c r="N19" s="286"/>
      <c r="O19" s="179"/>
      <c r="P19" s="287"/>
      <c r="Q19" s="286"/>
      <c r="R19" s="179"/>
      <c r="S19" s="287"/>
      <c r="T19" s="291">
        <f t="shared" si="14"/>
        <v>0</v>
      </c>
      <c r="U19" s="22">
        <f t="shared" si="15"/>
        <v>0</v>
      </c>
      <c r="V19" s="23">
        <f t="shared" si="16"/>
        <v>0</v>
      </c>
    </row>
    <row r="20" spans="1:22" s="272" customFormat="1" ht="13" x14ac:dyDescent="0.25">
      <c r="A20" s="20" t="s">
        <v>141</v>
      </c>
      <c r="B20" s="178"/>
      <c r="C20" s="178"/>
      <c r="D20" s="283"/>
      <c r="E20" s="283"/>
      <c r="F20" s="284"/>
      <c r="G20" s="21">
        <f t="shared" si="13"/>
        <v>0</v>
      </c>
      <c r="H20" s="156">
        <f>G20*'Consolidated Budget(old one)'!$E$10</f>
        <v>0</v>
      </c>
      <c r="I20" s="385"/>
      <c r="J20" s="385"/>
      <c r="K20" s="156">
        <f t="shared" si="10"/>
        <v>0</v>
      </c>
      <c r="L20" s="23">
        <f t="shared" si="6"/>
        <v>0</v>
      </c>
      <c r="M20" s="372"/>
      <c r="N20" s="286"/>
      <c r="O20" s="179"/>
      <c r="P20" s="287"/>
      <c r="Q20" s="286"/>
      <c r="R20" s="179"/>
      <c r="S20" s="287"/>
      <c r="T20" s="291">
        <f t="shared" si="14"/>
        <v>0</v>
      </c>
      <c r="U20" s="22">
        <f t="shared" si="15"/>
        <v>0</v>
      </c>
      <c r="V20" s="23">
        <f t="shared" si="16"/>
        <v>0</v>
      </c>
    </row>
    <row r="21" spans="1:22" s="272" customFormat="1" ht="13" x14ac:dyDescent="0.25">
      <c r="A21" s="20" t="s">
        <v>142</v>
      </c>
      <c r="B21" s="178"/>
      <c r="C21" s="178"/>
      <c r="D21" s="283"/>
      <c r="E21" s="283"/>
      <c r="F21" s="284"/>
      <c r="G21" s="21">
        <f t="shared" si="13"/>
        <v>0</v>
      </c>
      <c r="H21" s="156">
        <f>G21*'Consolidated Budget(old one)'!$E$10</f>
        <v>0</v>
      </c>
      <c r="I21" s="385"/>
      <c r="J21" s="385"/>
      <c r="K21" s="156">
        <f t="shared" si="10"/>
        <v>0</v>
      </c>
      <c r="L21" s="23">
        <f t="shared" si="6"/>
        <v>0</v>
      </c>
      <c r="M21" s="372"/>
      <c r="N21" s="286"/>
      <c r="O21" s="179"/>
      <c r="P21" s="287"/>
      <c r="Q21" s="286"/>
      <c r="R21" s="179"/>
      <c r="S21" s="287"/>
      <c r="T21" s="291">
        <f t="shared" si="14"/>
        <v>0</v>
      </c>
      <c r="U21" s="22">
        <f t="shared" si="15"/>
        <v>0</v>
      </c>
      <c r="V21" s="23">
        <f t="shared" si="16"/>
        <v>0</v>
      </c>
    </row>
    <row r="22" spans="1:22" s="272" customFormat="1" ht="13" x14ac:dyDescent="0.25">
      <c r="A22" s="20" t="s">
        <v>143</v>
      </c>
      <c r="B22" s="178"/>
      <c r="C22" s="178"/>
      <c r="D22" s="283"/>
      <c r="E22" s="283"/>
      <c r="F22" s="284"/>
      <c r="G22" s="21">
        <f t="shared" si="13"/>
        <v>0</v>
      </c>
      <c r="H22" s="156">
        <f>G22*'Consolidated Budget(old one)'!$E$10</f>
        <v>0</v>
      </c>
      <c r="I22" s="385"/>
      <c r="J22" s="385"/>
      <c r="K22" s="156">
        <f t="shared" si="10"/>
        <v>0</v>
      </c>
      <c r="L22" s="23">
        <f t="shared" si="6"/>
        <v>0</v>
      </c>
      <c r="M22" s="372"/>
      <c r="N22" s="286"/>
      <c r="O22" s="179"/>
      <c r="P22" s="287"/>
      <c r="Q22" s="286"/>
      <c r="R22" s="179"/>
      <c r="S22" s="287"/>
      <c r="T22" s="291">
        <f t="shared" si="14"/>
        <v>0</v>
      </c>
      <c r="U22" s="22">
        <f t="shared" si="15"/>
        <v>0</v>
      </c>
      <c r="V22" s="23">
        <f t="shared" si="16"/>
        <v>0</v>
      </c>
    </row>
    <row r="23" spans="1:22" s="272" customFormat="1" ht="13" x14ac:dyDescent="0.25">
      <c r="A23" s="20" t="s">
        <v>144</v>
      </c>
      <c r="B23" s="178"/>
      <c r="C23" s="178"/>
      <c r="D23" s="283"/>
      <c r="E23" s="283"/>
      <c r="F23" s="284"/>
      <c r="G23" s="21">
        <f t="shared" si="13"/>
        <v>0</v>
      </c>
      <c r="H23" s="156">
        <f>G23*'Consolidated Budget(old one)'!$E$10</f>
        <v>0</v>
      </c>
      <c r="I23" s="385"/>
      <c r="J23" s="385"/>
      <c r="K23" s="156">
        <f t="shared" si="10"/>
        <v>0</v>
      </c>
      <c r="L23" s="23">
        <f t="shared" si="6"/>
        <v>0</v>
      </c>
      <c r="M23" s="372"/>
      <c r="N23" s="286"/>
      <c r="O23" s="179"/>
      <c r="P23" s="287"/>
      <c r="Q23" s="286"/>
      <c r="R23" s="179"/>
      <c r="S23" s="287"/>
      <c r="T23" s="291">
        <f t="shared" si="14"/>
        <v>0</v>
      </c>
      <c r="U23" s="22">
        <f t="shared" si="15"/>
        <v>0</v>
      </c>
      <c r="V23" s="23">
        <f t="shared" si="16"/>
        <v>0</v>
      </c>
    </row>
    <row r="24" spans="1:22" s="272" customFormat="1" ht="13" x14ac:dyDescent="0.25">
      <c r="A24" s="20" t="s">
        <v>145</v>
      </c>
      <c r="B24" s="178"/>
      <c r="C24" s="178"/>
      <c r="D24" s="283"/>
      <c r="E24" s="283"/>
      <c r="F24" s="284"/>
      <c r="G24" s="21">
        <f t="shared" si="13"/>
        <v>0</v>
      </c>
      <c r="H24" s="156">
        <f>G24*'Consolidated Budget(old one)'!$E$10</f>
        <v>0</v>
      </c>
      <c r="I24" s="385"/>
      <c r="J24" s="385"/>
      <c r="K24" s="156">
        <f t="shared" si="10"/>
        <v>0</v>
      </c>
      <c r="L24" s="23">
        <f t="shared" si="6"/>
        <v>0</v>
      </c>
      <c r="M24" s="372"/>
      <c r="N24" s="286"/>
      <c r="O24" s="179"/>
      <c r="P24" s="287"/>
      <c r="Q24" s="286"/>
      <c r="R24" s="179"/>
      <c r="S24" s="287"/>
      <c r="T24" s="291">
        <f t="shared" si="14"/>
        <v>0</v>
      </c>
      <c r="U24" s="22">
        <f t="shared" si="15"/>
        <v>0</v>
      </c>
      <c r="V24" s="23">
        <f t="shared" si="16"/>
        <v>0</v>
      </c>
    </row>
    <row r="25" spans="1:22" s="272" customFormat="1" ht="13" x14ac:dyDescent="0.25">
      <c r="A25" s="24" t="s">
        <v>146</v>
      </c>
      <c r="B25" s="25" t="s">
        <v>38</v>
      </c>
      <c r="C25" s="25"/>
      <c r="D25" s="866"/>
      <c r="E25" s="866"/>
      <c r="F25" s="866"/>
      <c r="G25" s="26">
        <f>SUM(G26:G33)</f>
        <v>44000</v>
      </c>
      <c r="H25" s="26">
        <f>SUM(H26:H33)</f>
        <v>47167.735999999997</v>
      </c>
      <c r="I25" s="387">
        <f t="shared" ref="I25:J25" si="17">SUM(I26:I33)</f>
        <v>2597</v>
      </c>
      <c r="J25" s="387">
        <f t="shared" si="17"/>
        <v>3939</v>
      </c>
      <c r="K25" s="26">
        <f t="shared" si="10"/>
        <v>43228.735999999997</v>
      </c>
      <c r="L25" s="37">
        <f t="shared" si="6"/>
        <v>0.916489525806369</v>
      </c>
      <c r="M25" s="372"/>
      <c r="N25" s="26">
        <f t="shared" ref="N25:O25" si="18">SUM(N26:N33)</f>
        <v>497</v>
      </c>
      <c r="O25" s="26">
        <f t="shared" si="18"/>
        <v>540</v>
      </c>
      <c r="P25" s="287"/>
      <c r="Q25" s="26">
        <f t="shared" ref="Q25:U25" si="19">SUM(Q26:Q33)</f>
        <v>0</v>
      </c>
      <c r="R25" s="26">
        <f t="shared" si="19"/>
        <v>0</v>
      </c>
      <c r="S25" s="26">
        <f t="shared" si="19"/>
        <v>0</v>
      </c>
      <c r="T25" s="26">
        <f>SUM(T26:T33)</f>
        <v>4479</v>
      </c>
      <c r="U25" s="26">
        <f t="shared" si="19"/>
        <v>42688.735999999997</v>
      </c>
      <c r="V25" s="23">
        <f t="shared" si="16"/>
        <v>9.4958977891158494E-2</v>
      </c>
    </row>
    <row r="26" spans="1:22" s="272" customFormat="1" ht="25.5" customHeight="1" x14ac:dyDescent="0.25">
      <c r="A26" s="28" t="s">
        <v>147</v>
      </c>
      <c r="B26" s="288"/>
      <c r="C26" s="288"/>
      <c r="D26" s="413" t="s">
        <v>148</v>
      </c>
      <c r="E26" s="297">
        <v>5</v>
      </c>
      <c r="F26" s="414">
        <v>2000</v>
      </c>
      <c r="G26" s="406">
        <f>E26*F26</f>
        <v>10000</v>
      </c>
      <c r="H26" s="407">
        <f>G26*'[1]Consolidated Budget'!$D$10</f>
        <v>10719.939999999999</v>
      </c>
      <c r="I26" s="421">
        <v>2576</v>
      </c>
      <c r="J26" s="422">
        <v>3915</v>
      </c>
      <c r="K26" s="407">
        <f t="shared" si="10"/>
        <v>6804.9399999999987</v>
      </c>
      <c r="L26" s="31">
        <f t="shared" si="6"/>
        <v>0.63479273204887332</v>
      </c>
      <c r="M26" s="372"/>
      <c r="N26" s="286"/>
      <c r="O26" s="179"/>
      <c r="P26" s="287"/>
      <c r="Q26" s="286"/>
      <c r="R26" s="179"/>
      <c r="S26" s="287"/>
      <c r="T26" s="291">
        <f t="shared" ref="T26:T33" si="20">J26+O26+R26</f>
        <v>3915</v>
      </c>
      <c r="U26" s="22">
        <f>$H26-T26</f>
        <v>6804.9399999999987</v>
      </c>
      <c r="V26" s="23">
        <f t="shared" si="16"/>
        <v>0.36520726795112662</v>
      </c>
    </row>
    <row r="27" spans="1:22" s="272" customFormat="1" ht="13" x14ac:dyDescent="0.25">
      <c r="A27" s="20" t="s">
        <v>149</v>
      </c>
      <c r="B27" s="178"/>
      <c r="C27" s="178"/>
      <c r="D27" s="413" t="s">
        <v>150</v>
      </c>
      <c r="E27" s="297">
        <v>7</v>
      </c>
      <c r="F27" s="414">
        <v>2000</v>
      </c>
      <c r="G27" s="406">
        <f t="shared" ref="G27:G33" si="21">E27*F27</f>
        <v>14000</v>
      </c>
      <c r="H27" s="407">
        <f>G27*'[1]Consolidated Budget'!$D$10</f>
        <v>15007.915999999999</v>
      </c>
      <c r="I27" s="419">
        <v>0</v>
      </c>
      <c r="J27" s="420">
        <v>0</v>
      </c>
      <c r="K27" s="407">
        <f t="shared" si="10"/>
        <v>15007.915999999999</v>
      </c>
      <c r="L27" s="23">
        <f t="shared" si="6"/>
        <v>1</v>
      </c>
      <c r="M27" s="372"/>
      <c r="N27" s="286">
        <v>518</v>
      </c>
      <c r="O27" s="179">
        <v>564</v>
      </c>
      <c r="P27" s="287"/>
      <c r="Q27" s="286"/>
      <c r="R27" s="179"/>
      <c r="S27" s="287"/>
      <c r="T27" s="291">
        <f t="shared" si="20"/>
        <v>564</v>
      </c>
      <c r="U27" s="22">
        <f>$H27-T27</f>
        <v>14443.915999999999</v>
      </c>
      <c r="V27" s="23">
        <f t="shared" si="16"/>
        <v>3.7580167692836237E-2</v>
      </c>
    </row>
    <row r="28" spans="1:22" s="272" customFormat="1" ht="13" x14ac:dyDescent="0.25">
      <c r="A28" s="20" t="s">
        <v>151</v>
      </c>
      <c r="B28" s="178"/>
      <c r="C28" s="178"/>
      <c r="D28" s="413" t="s">
        <v>152</v>
      </c>
      <c r="E28" s="297">
        <v>10</v>
      </c>
      <c r="F28" s="414">
        <v>2000</v>
      </c>
      <c r="G28" s="406">
        <f t="shared" si="21"/>
        <v>20000</v>
      </c>
      <c r="H28" s="407">
        <f>G28*'[1]Consolidated Budget'!$D$10</f>
        <v>21439.879999999997</v>
      </c>
      <c r="I28" s="419">
        <v>21</v>
      </c>
      <c r="J28" s="420">
        <v>24</v>
      </c>
      <c r="K28" s="407">
        <f t="shared" si="10"/>
        <v>21415.879999999997</v>
      </c>
      <c r="L28" s="23">
        <f t="shared" si="6"/>
        <v>0.99888059074957514</v>
      </c>
      <c r="M28" s="372"/>
      <c r="N28" s="286">
        <v>-21</v>
      </c>
      <c r="O28" s="179">
        <v>-24</v>
      </c>
      <c r="P28" s="287"/>
      <c r="Q28" s="286"/>
      <c r="R28" s="179"/>
      <c r="S28" s="287"/>
      <c r="T28" s="291">
        <f t="shared" si="20"/>
        <v>0</v>
      </c>
      <c r="U28" s="22">
        <f t="shared" ref="U28:U33" si="22">$H28-T28</f>
        <v>21439.879999999997</v>
      </c>
      <c r="V28" s="23">
        <f t="shared" si="16"/>
        <v>0</v>
      </c>
    </row>
    <row r="29" spans="1:22" s="272" customFormat="1" ht="13" x14ac:dyDescent="0.25">
      <c r="A29" s="20" t="s">
        <v>153</v>
      </c>
      <c r="B29" s="178"/>
      <c r="C29" s="178"/>
      <c r="D29" s="284"/>
      <c r="E29" s="283"/>
      <c r="F29" s="284"/>
      <c r="G29" s="21">
        <f t="shared" si="21"/>
        <v>0</v>
      </c>
      <c r="H29" s="156">
        <f>G29*'Consolidated Budget(old one)'!$D$10</f>
        <v>0</v>
      </c>
      <c r="I29" s="385"/>
      <c r="J29" s="385"/>
      <c r="K29" s="156">
        <f t="shared" si="10"/>
        <v>0</v>
      </c>
      <c r="L29" s="23">
        <f t="shared" si="6"/>
        <v>0</v>
      </c>
      <c r="M29" s="372"/>
      <c r="N29" s="286"/>
      <c r="O29" s="179"/>
      <c r="P29" s="287"/>
      <c r="Q29" s="286"/>
      <c r="R29" s="179"/>
      <c r="S29" s="287"/>
      <c r="T29" s="291">
        <f t="shared" si="20"/>
        <v>0</v>
      </c>
      <c r="U29" s="22">
        <f t="shared" si="22"/>
        <v>0</v>
      </c>
      <c r="V29" s="23">
        <f t="shared" si="16"/>
        <v>0</v>
      </c>
    </row>
    <row r="30" spans="1:22" s="272" customFormat="1" ht="13" x14ac:dyDescent="0.25">
      <c r="A30" s="20" t="s">
        <v>154</v>
      </c>
      <c r="B30" s="178"/>
      <c r="C30" s="178"/>
      <c r="D30" s="284"/>
      <c r="E30" s="283"/>
      <c r="F30" s="284"/>
      <c r="G30" s="21">
        <f t="shared" si="21"/>
        <v>0</v>
      </c>
      <c r="H30" s="156">
        <f>G30*'Consolidated Budget(old one)'!$D$10</f>
        <v>0</v>
      </c>
      <c r="I30" s="385"/>
      <c r="J30" s="385"/>
      <c r="K30" s="156">
        <f t="shared" si="10"/>
        <v>0</v>
      </c>
      <c r="L30" s="23">
        <f t="shared" si="6"/>
        <v>0</v>
      </c>
      <c r="M30" s="372"/>
      <c r="N30" s="286"/>
      <c r="O30" s="179"/>
      <c r="P30" s="287"/>
      <c r="Q30" s="286"/>
      <c r="R30" s="179"/>
      <c r="S30" s="287"/>
      <c r="T30" s="291">
        <f t="shared" si="20"/>
        <v>0</v>
      </c>
      <c r="U30" s="22">
        <f t="shared" si="22"/>
        <v>0</v>
      </c>
      <c r="V30" s="23">
        <f t="shared" si="16"/>
        <v>0</v>
      </c>
    </row>
    <row r="31" spans="1:22" s="272" customFormat="1" ht="13" x14ac:dyDescent="0.25">
      <c r="A31" s="20" t="s">
        <v>155</v>
      </c>
      <c r="B31" s="178"/>
      <c r="C31" s="178"/>
      <c r="D31" s="284"/>
      <c r="E31" s="283"/>
      <c r="F31" s="284"/>
      <c r="G31" s="21">
        <f t="shared" si="21"/>
        <v>0</v>
      </c>
      <c r="H31" s="156">
        <f>G31*'Consolidated Budget(old one)'!$D$10</f>
        <v>0</v>
      </c>
      <c r="I31" s="385"/>
      <c r="J31" s="385"/>
      <c r="K31" s="156">
        <f t="shared" si="10"/>
        <v>0</v>
      </c>
      <c r="L31" s="23">
        <f t="shared" si="6"/>
        <v>0</v>
      </c>
      <c r="M31" s="372"/>
      <c r="N31" s="286"/>
      <c r="O31" s="179"/>
      <c r="P31" s="287"/>
      <c r="Q31" s="286"/>
      <c r="R31" s="179"/>
      <c r="S31" s="287"/>
      <c r="T31" s="291">
        <f t="shared" si="20"/>
        <v>0</v>
      </c>
      <c r="U31" s="22">
        <f t="shared" si="22"/>
        <v>0</v>
      </c>
      <c r="V31" s="23">
        <f t="shared" si="16"/>
        <v>0</v>
      </c>
    </row>
    <row r="32" spans="1:22" s="272" customFormat="1" ht="13" x14ac:dyDescent="0.25">
      <c r="A32" s="20" t="s">
        <v>156</v>
      </c>
      <c r="B32" s="178"/>
      <c r="C32" s="178"/>
      <c r="D32" s="284"/>
      <c r="E32" s="283"/>
      <c r="F32" s="284"/>
      <c r="G32" s="21">
        <f t="shared" si="21"/>
        <v>0</v>
      </c>
      <c r="H32" s="156">
        <f>G32*'Consolidated Budget(old one)'!$D$10</f>
        <v>0</v>
      </c>
      <c r="I32" s="385"/>
      <c r="J32" s="385"/>
      <c r="K32" s="156">
        <f t="shared" si="10"/>
        <v>0</v>
      </c>
      <c r="L32" s="23">
        <f t="shared" si="6"/>
        <v>0</v>
      </c>
      <c r="M32" s="372"/>
      <c r="N32" s="286"/>
      <c r="O32" s="179"/>
      <c r="P32" s="287"/>
      <c r="Q32" s="286"/>
      <c r="R32" s="179"/>
      <c r="S32" s="287"/>
      <c r="T32" s="291">
        <f t="shared" si="20"/>
        <v>0</v>
      </c>
      <c r="U32" s="22">
        <f t="shared" si="22"/>
        <v>0</v>
      </c>
      <c r="V32" s="23">
        <f t="shared" si="16"/>
        <v>0</v>
      </c>
    </row>
    <row r="33" spans="1:22" s="272" customFormat="1" ht="13" x14ac:dyDescent="0.25">
      <c r="A33" s="20" t="s">
        <v>157</v>
      </c>
      <c r="B33" s="178"/>
      <c r="C33" s="178"/>
      <c r="D33" s="284"/>
      <c r="E33" s="283"/>
      <c r="F33" s="284"/>
      <c r="G33" s="21">
        <f t="shared" si="21"/>
        <v>0</v>
      </c>
      <c r="H33" s="156">
        <f>G33*'Consolidated Budget(old one)'!$D$10</f>
        <v>0</v>
      </c>
      <c r="I33" s="385"/>
      <c r="J33" s="385"/>
      <c r="K33" s="156">
        <f t="shared" si="10"/>
        <v>0</v>
      </c>
      <c r="L33" s="23">
        <f t="shared" si="6"/>
        <v>0</v>
      </c>
      <c r="M33" s="372"/>
      <c r="N33" s="286"/>
      <c r="O33" s="179"/>
      <c r="P33" s="287"/>
      <c r="Q33" s="286"/>
      <c r="R33" s="179"/>
      <c r="S33" s="287"/>
      <c r="T33" s="291">
        <f t="shared" si="20"/>
        <v>0</v>
      </c>
      <c r="U33" s="22">
        <f t="shared" si="22"/>
        <v>0</v>
      </c>
      <c r="V33" s="23">
        <f t="shared" si="16"/>
        <v>0</v>
      </c>
    </row>
    <row r="34" spans="1:22" s="272" customFormat="1" ht="13" x14ac:dyDescent="0.25">
      <c r="A34" s="24" t="s">
        <v>158</v>
      </c>
      <c r="B34" s="25" t="s">
        <v>39</v>
      </c>
      <c r="C34" s="25"/>
      <c r="D34" s="866"/>
      <c r="E34" s="866"/>
      <c r="F34" s="866"/>
      <c r="G34" s="26">
        <f>SUM(G35:G42)</f>
        <v>0</v>
      </c>
      <c r="H34" s="26">
        <f>SUM(H35:H42)</f>
        <v>0</v>
      </c>
      <c r="I34" s="387">
        <f t="shared" ref="I34:J34" si="23">SUM(I35:I42)</f>
        <v>0</v>
      </c>
      <c r="J34" s="387">
        <f t="shared" si="23"/>
        <v>0</v>
      </c>
      <c r="K34" s="26">
        <f t="shared" si="10"/>
        <v>0</v>
      </c>
      <c r="L34" s="37">
        <f t="shared" si="6"/>
        <v>0</v>
      </c>
      <c r="M34" s="372"/>
      <c r="N34" s="26">
        <f t="shared" ref="N34:O34" si="24">SUM(N35:N42)</f>
        <v>0</v>
      </c>
      <c r="O34" s="26">
        <f t="shared" si="24"/>
        <v>0</v>
      </c>
      <c r="P34" s="287"/>
      <c r="Q34" s="26">
        <f t="shared" ref="Q34:V34" si="25">SUM(Q35:Q42)</f>
        <v>0</v>
      </c>
      <c r="R34" s="26">
        <f t="shared" si="25"/>
        <v>0</v>
      </c>
      <c r="S34" s="26">
        <f t="shared" si="25"/>
        <v>0</v>
      </c>
      <c r="T34" s="26">
        <f t="shared" si="25"/>
        <v>0</v>
      </c>
      <c r="U34" s="26">
        <f t="shared" si="25"/>
        <v>0</v>
      </c>
      <c r="V34" s="26">
        <f t="shared" si="25"/>
        <v>0</v>
      </c>
    </row>
    <row r="35" spans="1:22" s="272" customFormat="1" ht="13" x14ac:dyDescent="0.25">
      <c r="A35" s="28" t="s">
        <v>159</v>
      </c>
      <c r="B35" s="288"/>
      <c r="C35" s="288"/>
      <c r="D35" s="289"/>
      <c r="E35" s="289"/>
      <c r="F35" s="290"/>
      <c r="G35" s="21">
        <f t="shared" ref="G35:G42" si="26">E35*F35</f>
        <v>0</v>
      </c>
      <c r="H35" s="156">
        <f>G35*'Consolidated Budget(old one)'!$D$10</f>
        <v>0</v>
      </c>
      <c r="I35" s="385"/>
      <c r="J35" s="385"/>
      <c r="K35" s="156">
        <f t="shared" si="10"/>
        <v>0</v>
      </c>
      <c r="L35" s="31">
        <f t="shared" si="6"/>
        <v>0</v>
      </c>
      <c r="M35" s="372"/>
      <c r="N35" s="286"/>
      <c r="O35" s="179"/>
      <c r="P35" s="287"/>
      <c r="Q35" s="286"/>
      <c r="R35" s="179"/>
      <c r="S35" s="287"/>
      <c r="T35" s="291">
        <f t="shared" ref="T35:T42" si="27">J35+O35+R35</f>
        <v>0</v>
      </c>
      <c r="U35" s="22">
        <f t="shared" ref="U35:U41" si="28">$H35-T35</f>
        <v>0</v>
      </c>
      <c r="V35" s="23">
        <f t="shared" si="16"/>
        <v>0</v>
      </c>
    </row>
    <row r="36" spans="1:22" s="272" customFormat="1" ht="13" x14ac:dyDescent="0.25">
      <c r="A36" s="28" t="s">
        <v>160</v>
      </c>
      <c r="B36" s="288"/>
      <c r="C36" s="288"/>
      <c r="D36" s="289"/>
      <c r="E36" s="289"/>
      <c r="F36" s="290"/>
      <c r="G36" s="21">
        <f t="shared" si="26"/>
        <v>0</v>
      </c>
      <c r="H36" s="156">
        <f>G36*'Consolidated Budget(old one)'!$D$10</f>
        <v>0</v>
      </c>
      <c r="I36" s="385"/>
      <c r="J36" s="385"/>
      <c r="K36" s="156">
        <f t="shared" si="10"/>
        <v>0</v>
      </c>
      <c r="L36" s="31">
        <f t="shared" si="6"/>
        <v>0</v>
      </c>
      <c r="M36" s="372"/>
      <c r="N36" s="286"/>
      <c r="O36" s="179"/>
      <c r="P36" s="287"/>
      <c r="Q36" s="286"/>
      <c r="R36" s="179"/>
      <c r="S36" s="287"/>
      <c r="T36" s="291">
        <f t="shared" si="27"/>
        <v>0</v>
      </c>
      <c r="U36" s="22">
        <f t="shared" si="28"/>
        <v>0</v>
      </c>
      <c r="V36" s="23">
        <f t="shared" si="16"/>
        <v>0</v>
      </c>
    </row>
    <row r="37" spans="1:22" s="272" customFormat="1" ht="13" x14ac:dyDescent="0.25">
      <c r="A37" s="28" t="s">
        <v>161</v>
      </c>
      <c r="B37" s="288"/>
      <c r="C37" s="288"/>
      <c r="D37" s="289"/>
      <c r="E37" s="289"/>
      <c r="F37" s="290"/>
      <c r="G37" s="21">
        <f t="shared" si="26"/>
        <v>0</v>
      </c>
      <c r="H37" s="156">
        <f>G37*'Consolidated Budget(old one)'!$D$10</f>
        <v>0</v>
      </c>
      <c r="I37" s="385"/>
      <c r="J37" s="385"/>
      <c r="K37" s="156">
        <f t="shared" si="10"/>
        <v>0</v>
      </c>
      <c r="L37" s="31">
        <f t="shared" si="6"/>
        <v>0</v>
      </c>
      <c r="M37" s="372"/>
      <c r="N37" s="286"/>
      <c r="O37" s="179"/>
      <c r="P37" s="287"/>
      <c r="Q37" s="286"/>
      <c r="R37" s="179"/>
      <c r="S37" s="287"/>
      <c r="T37" s="291">
        <f t="shared" si="27"/>
        <v>0</v>
      </c>
      <c r="U37" s="22">
        <f t="shared" si="28"/>
        <v>0</v>
      </c>
      <c r="V37" s="23">
        <f t="shared" si="16"/>
        <v>0</v>
      </c>
    </row>
    <row r="38" spans="1:22" s="272" customFormat="1" ht="13" x14ac:dyDescent="0.25">
      <c r="A38" s="28" t="s">
        <v>162</v>
      </c>
      <c r="B38" s="288"/>
      <c r="C38" s="288"/>
      <c r="D38" s="289"/>
      <c r="E38" s="289"/>
      <c r="F38" s="290"/>
      <c r="G38" s="21">
        <f t="shared" si="26"/>
        <v>0</v>
      </c>
      <c r="H38" s="156">
        <f>G38*'Consolidated Budget(old one)'!$D$10</f>
        <v>0</v>
      </c>
      <c r="I38" s="385"/>
      <c r="J38" s="385"/>
      <c r="K38" s="156">
        <f t="shared" si="10"/>
        <v>0</v>
      </c>
      <c r="L38" s="31">
        <f t="shared" si="6"/>
        <v>0</v>
      </c>
      <c r="M38" s="372"/>
      <c r="N38" s="286"/>
      <c r="O38" s="179"/>
      <c r="P38" s="287"/>
      <c r="Q38" s="286"/>
      <c r="R38" s="179"/>
      <c r="S38" s="287"/>
      <c r="T38" s="291">
        <f t="shared" si="27"/>
        <v>0</v>
      </c>
      <c r="U38" s="22">
        <f t="shared" si="28"/>
        <v>0</v>
      </c>
      <c r="V38" s="23">
        <f t="shared" si="16"/>
        <v>0</v>
      </c>
    </row>
    <row r="39" spans="1:22" s="272" customFormat="1" ht="13" x14ac:dyDescent="0.25">
      <c r="A39" s="28" t="s">
        <v>163</v>
      </c>
      <c r="B39" s="288"/>
      <c r="C39" s="288"/>
      <c r="D39" s="289"/>
      <c r="E39" s="289"/>
      <c r="F39" s="290"/>
      <c r="G39" s="21">
        <f t="shared" si="26"/>
        <v>0</v>
      </c>
      <c r="H39" s="156">
        <f>G39*'Consolidated Budget(old one)'!$D$10</f>
        <v>0</v>
      </c>
      <c r="I39" s="385"/>
      <c r="J39" s="385"/>
      <c r="K39" s="156">
        <f t="shared" si="10"/>
        <v>0</v>
      </c>
      <c r="L39" s="31">
        <f t="shared" si="6"/>
        <v>0</v>
      </c>
      <c r="M39" s="372"/>
      <c r="N39" s="286"/>
      <c r="O39" s="179"/>
      <c r="P39" s="287"/>
      <c r="Q39" s="286"/>
      <c r="R39" s="179"/>
      <c r="S39" s="287"/>
      <c r="T39" s="291">
        <f t="shared" si="27"/>
        <v>0</v>
      </c>
      <c r="U39" s="22">
        <f t="shared" si="28"/>
        <v>0</v>
      </c>
      <c r="V39" s="23">
        <f t="shared" si="16"/>
        <v>0</v>
      </c>
    </row>
    <row r="40" spans="1:22" s="272" customFormat="1" ht="13" x14ac:dyDescent="0.25">
      <c r="A40" s="28" t="s">
        <v>164</v>
      </c>
      <c r="B40" s="288"/>
      <c r="C40" s="288"/>
      <c r="D40" s="289"/>
      <c r="E40" s="289"/>
      <c r="F40" s="290"/>
      <c r="G40" s="21">
        <f t="shared" si="26"/>
        <v>0</v>
      </c>
      <c r="H40" s="156">
        <f>G40*'Consolidated Budget(old one)'!$D$10</f>
        <v>0</v>
      </c>
      <c r="I40" s="385"/>
      <c r="J40" s="385"/>
      <c r="K40" s="156">
        <f t="shared" si="10"/>
        <v>0</v>
      </c>
      <c r="L40" s="31">
        <f t="shared" si="6"/>
        <v>0</v>
      </c>
      <c r="M40" s="372"/>
      <c r="N40" s="286"/>
      <c r="O40" s="179"/>
      <c r="P40" s="287"/>
      <c r="Q40" s="286"/>
      <c r="R40" s="179"/>
      <c r="S40" s="287"/>
      <c r="T40" s="291">
        <f t="shared" si="27"/>
        <v>0</v>
      </c>
      <c r="U40" s="22">
        <f t="shared" si="28"/>
        <v>0</v>
      </c>
      <c r="V40" s="23">
        <f t="shared" si="16"/>
        <v>0</v>
      </c>
    </row>
    <row r="41" spans="1:22" s="272" customFormat="1" ht="13" x14ac:dyDescent="0.25">
      <c r="A41" s="28" t="s">
        <v>165</v>
      </c>
      <c r="B41" s="288"/>
      <c r="C41" s="288"/>
      <c r="D41" s="289"/>
      <c r="E41" s="289"/>
      <c r="F41" s="290"/>
      <c r="G41" s="21">
        <f t="shared" si="26"/>
        <v>0</v>
      </c>
      <c r="H41" s="156">
        <f>G41*'Consolidated Budget(old one)'!$D$10</f>
        <v>0</v>
      </c>
      <c r="I41" s="385"/>
      <c r="J41" s="385"/>
      <c r="K41" s="156">
        <f t="shared" si="10"/>
        <v>0</v>
      </c>
      <c r="L41" s="31">
        <f t="shared" si="6"/>
        <v>0</v>
      </c>
      <c r="M41" s="372"/>
      <c r="N41" s="286"/>
      <c r="O41" s="179"/>
      <c r="P41" s="287"/>
      <c r="Q41" s="286"/>
      <c r="R41" s="179"/>
      <c r="S41" s="287"/>
      <c r="T41" s="291">
        <f t="shared" si="27"/>
        <v>0</v>
      </c>
      <c r="U41" s="22">
        <f t="shared" si="28"/>
        <v>0</v>
      </c>
      <c r="V41" s="23">
        <f t="shared" si="16"/>
        <v>0</v>
      </c>
    </row>
    <row r="42" spans="1:22" s="272" customFormat="1" ht="13" x14ac:dyDescent="0.25">
      <c r="A42" s="28" t="s">
        <v>166</v>
      </c>
      <c r="B42" s="288"/>
      <c r="C42" s="288"/>
      <c r="D42" s="289"/>
      <c r="E42" s="289"/>
      <c r="F42" s="290"/>
      <c r="G42" s="21">
        <f t="shared" si="26"/>
        <v>0</v>
      </c>
      <c r="H42" s="156">
        <f>G42*'Consolidated Budget(old one)'!$D$10</f>
        <v>0</v>
      </c>
      <c r="I42" s="385"/>
      <c r="J42" s="385"/>
      <c r="K42" s="156">
        <f t="shared" si="10"/>
        <v>0</v>
      </c>
      <c r="L42" s="31">
        <f t="shared" si="6"/>
        <v>0</v>
      </c>
      <c r="M42" s="372"/>
      <c r="N42" s="286"/>
      <c r="O42" s="179"/>
      <c r="P42" s="287"/>
      <c r="Q42" s="286"/>
      <c r="R42" s="179"/>
      <c r="S42" s="287"/>
      <c r="T42" s="291">
        <f t="shared" si="27"/>
        <v>0</v>
      </c>
      <c r="U42" s="22"/>
      <c r="V42" s="23">
        <f t="shared" si="16"/>
        <v>0</v>
      </c>
    </row>
    <row r="43" spans="1:22" s="272" customFormat="1" ht="13" x14ac:dyDescent="0.25">
      <c r="A43" s="24" t="s">
        <v>167</v>
      </c>
      <c r="B43" s="25" t="s">
        <v>40</v>
      </c>
      <c r="C43" s="25"/>
      <c r="D43" s="866"/>
      <c r="E43" s="866"/>
      <c r="F43" s="866"/>
      <c r="G43" s="26">
        <f>SUM(G44:G51)</f>
        <v>202140</v>
      </c>
      <c r="H43" s="26">
        <f>SUM(H44:H51)</f>
        <v>216692.86715999999</v>
      </c>
      <c r="I43" s="387">
        <f t="shared" ref="I43:J43" si="29">SUM(I44:I51)</f>
        <v>22978</v>
      </c>
      <c r="J43" s="387">
        <f t="shared" si="29"/>
        <v>25566</v>
      </c>
      <c r="K43" s="26">
        <f t="shared" si="10"/>
        <v>191126.86715999999</v>
      </c>
      <c r="L43" s="37">
        <f t="shared" si="6"/>
        <v>0.88201734401749932</v>
      </c>
      <c r="M43" s="372"/>
      <c r="N43" s="26">
        <f t="shared" ref="N43:O43" si="30">SUM(N44:N51)</f>
        <v>73001.13</v>
      </c>
      <c r="O43" s="26">
        <f t="shared" si="30"/>
        <v>75827.360000000001</v>
      </c>
      <c r="P43" s="287"/>
      <c r="Q43" s="26">
        <f t="shared" ref="Q43:U43" si="31">SUM(Q44:Q51)</f>
        <v>0</v>
      </c>
      <c r="R43" s="26">
        <f t="shared" si="31"/>
        <v>0</v>
      </c>
      <c r="S43" s="26">
        <f t="shared" si="31"/>
        <v>0</v>
      </c>
      <c r="T43" s="26">
        <f t="shared" si="31"/>
        <v>101393.36</v>
      </c>
      <c r="U43" s="26">
        <f t="shared" si="31"/>
        <v>115299.50715999999</v>
      </c>
      <c r="V43" s="23">
        <f t="shared" si="16"/>
        <v>0.46791277132871179</v>
      </c>
    </row>
    <row r="44" spans="1:22" s="272" customFormat="1" ht="13" x14ac:dyDescent="0.25">
      <c r="A44" s="28" t="s">
        <v>168</v>
      </c>
      <c r="B44" s="288"/>
      <c r="C44" s="288"/>
      <c r="D44" s="289" t="s">
        <v>169</v>
      </c>
      <c r="E44" s="423">
        <v>5600</v>
      </c>
      <c r="F44" s="297">
        <v>20</v>
      </c>
      <c r="G44" s="424">
        <f t="shared" ref="G44:G45" si="32">E44*F44</f>
        <v>112000</v>
      </c>
      <c r="H44" s="407">
        <f>G44*'[1]Consolidated Budget'!$D$10</f>
        <v>120063.32799999999</v>
      </c>
      <c r="I44" s="419">
        <v>22047</v>
      </c>
      <c r="J44" s="420">
        <v>24530</v>
      </c>
      <c r="K44" s="407">
        <f t="shared" si="10"/>
        <v>95533.327999999994</v>
      </c>
      <c r="L44" s="31">
        <f t="shared" si="6"/>
        <v>0.79569115392170375</v>
      </c>
      <c r="M44" s="372"/>
      <c r="N44" s="286">
        <v>7166.45</v>
      </c>
      <c r="O44" s="179">
        <v>7167.48</v>
      </c>
      <c r="P44" s="287"/>
      <c r="Q44" s="286"/>
      <c r="R44" s="179"/>
      <c r="S44" s="287"/>
      <c r="T44" s="291">
        <f t="shared" ref="T44:T51" si="33">J44+O44+R44</f>
        <v>31697.48</v>
      </c>
      <c r="U44" s="22">
        <f t="shared" ref="U44:U51" si="34">$H44-T44</f>
        <v>88365.847999999998</v>
      </c>
      <c r="V44" s="23">
        <f t="shared" si="16"/>
        <v>0.2640063417199297</v>
      </c>
    </row>
    <row r="45" spans="1:22" s="272" customFormat="1" ht="13" x14ac:dyDescent="0.25">
      <c r="A45" s="28" t="s">
        <v>170</v>
      </c>
      <c r="B45" s="288"/>
      <c r="C45" s="288"/>
      <c r="D45" s="289" t="s">
        <v>171</v>
      </c>
      <c r="E45" s="423">
        <v>1250</v>
      </c>
      <c r="F45" s="297">
        <v>40</v>
      </c>
      <c r="G45" s="424">
        <f t="shared" si="32"/>
        <v>50000</v>
      </c>
      <c r="H45" s="407">
        <f>G45*'[1]Consolidated Budget'!$D$10</f>
        <v>53599.7</v>
      </c>
      <c r="I45" s="419">
        <v>931</v>
      </c>
      <c r="J45" s="420">
        <v>1036</v>
      </c>
      <c r="K45" s="407">
        <f t="shared" si="10"/>
        <v>52563.7</v>
      </c>
      <c r="L45" s="31">
        <f t="shared" si="6"/>
        <v>0.9806715336093299</v>
      </c>
      <c r="M45" s="372"/>
      <c r="N45" s="286">
        <v>25747.16</v>
      </c>
      <c r="O45" s="179">
        <v>25620.87</v>
      </c>
      <c r="P45" s="287"/>
      <c r="Q45" s="286"/>
      <c r="R45" s="179"/>
      <c r="S45" s="287"/>
      <c r="T45" s="291">
        <f t="shared" si="33"/>
        <v>26656.87</v>
      </c>
      <c r="U45" s="22">
        <f t="shared" si="34"/>
        <v>26942.829999999998</v>
      </c>
      <c r="V45" s="23">
        <f t="shared" si="16"/>
        <v>0.49733244775623747</v>
      </c>
    </row>
    <row r="46" spans="1:22" s="272" customFormat="1" ht="13" x14ac:dyDescent="0.25">
      <c r="A46" s="28" t="s">
        <v>172</v>
      </c>
      <c r="B46" s="288"/>
      <c r="C46" s="288"/>
      <c r="D46" s="289" t="s">
        <v>173</v>
      </c>
      <c r="E46" s="413" t="s">
        <v>174</v>
      </c>
      <c r="F46" s="297">
        <v>20</v>
      </c>
      <c r="G46" s="417" t="s">
        <v>175</v>
      </c>
      <c r="H46" s="407">
        <v>0</v>
      </c>
      <c r="I46" s="425"/>
      <c r="J46" s="425"/>
      <c r="K46" s="407">
        <f t="shared" si="10"/>
        <v>0</v>
      </c>
      <c r="L46" s="31">
        <f t="shared" si="6"/>
        <v>0</v>
      </c>
      <c r="M46" s="372"/>
      <c r="N46" s="286">
        <v>0</v>
      </c>
      <c r="O46" s="179">
        <v>0</v>
      </c>
      <c r="P46" s="287"/>
      <c r="Q46" s="286"/>
      <c r="R46" s="179"/>
      <c r="S46" s="287"/>
      <c r="T46" s="291">
        <f t="shared" si="33"/>
        <v>0</v>
      </c>
      <c r="U46" s="22">
        <f t="shared" si="34"/>
        <v>0</v>
      </c>
      <c r="V46" s="23">
        <f t="shared" si="16"/>
        <v>0</v>
      </c>
    </row>
    <row r="47" spans="1:22" s="272" customFormat="1" ht="13" x14ac:dyDescent="0.25">
      <c r="A47" s="28" t="s">
        <v>176</v>
      </c>
      <c r="B47" s="288"/>
      <c r="C47" s="288"/>
      <c r="D47" s="289" t="s">
        <v>177</v>
      </c>
      <c r="E47" s="413" t="s">
        <v>174</v>
      </c>
      <c r="F47" s="297">
        <v>15</v>
      </c>
      <c r="G47" s="417" t="s">
        <v>175</v>
      </c>
      <c r="H47" s="407">
        <v>0</v>
      </c>
      <c r="I47" s="425"/>
      <c r="J47" s="425"/>
      <c r="K47" s="407">
        <f t="shared" si="10"/>
        <v>0</v>
      </c>
      <c r="L47" s="31">
        <f t="shared" si="6"/>
        <v>0</v>
      </c>
      <c r="M47" s="372"/>
      <c r="N47" s="286">
        <v>0</v>
      </c>
      <c r="O47" s="179">
        <v>0</v>
      </c>
      <c r="P47" s="287"/>
      <c r="Q47" s="286"/>
      <c r="R47" s="179"/>
      <c r="S47" s="287"/>
      <c r="T47" s="291">
        <f t="shared" si="33"/>
        <v>0</v>
      </c>
      <c r="U47" s="22">
        <f t="shared" si="34"/>
        <v>0</v>
      </c>
      <c r="V47" s="23">
        <f t="shared" si="16"/>
        <v>0</v>
      </c>
    </row>
    <row r="48" spans="1:22" s="272" customFormat="1" ht="13" x14ac:dyDescent="0.25">
      <c r="A48" s="28" t="s">
        <v>178</v>
      </c>
      <c r="B48" s="288"/>
      <c r="C48" s="288"/>
      <c r="D48" s="289"/>
      <c r="E48" s="413" t="s">
        <v>179</v>
      </c>
      <c r="F48" s="297" t="s">
        <v>179</v>
      </c>
      <c r="G48" s="417" t="s">
        <v>175</v>
      </c>
      <c r="H48" s="407">
        <v>0</v>
      </c>
      <c r="I48" s="425"/>
      <c r="J48" s="425"/>
      <c r="K48" s="407">
        <f t="shared" si="10"/>
        <v>0</v>
      </c>
      <c r="L48" s="31">
        <f t="shared" si="6"/>
        <v>0</v>
      </c>
      <c r="M48" s="372"/>
      <c r="N48" s="286"/>
      <c r="O48" s="179"/>
      <c r="P48" s="287"/>
      <c r="Q48" s="286"/>
      <c r="R48" s="179"/>
      <c r="S48" s="287"/>
      <c r="T48" s="291">
        <f t="shared" si="33"/>
        <v>0</v>
      </c>
      <c r="U48" s="22">
        <f t="shared" si="34"/>
        <v>0</v>
      </c>
      <c r="V48" s="23">
        <f t="shared" si="16"/>
        <v>0</v>
      </c>
    </row>
    <row r="49" spans="1:22" s="272" customFormat="1" ht="13" x14ac:dyDescent="0.25">
      <c r="A49" s="28" t="s">
        <v>180</v>
      </c>
      <c r="B49" s="288"/>
      <c r="C49" s="288"/>
      <c r="D49" s="289"/>
      <c r="E49" s="413" t="s">
        <v>179</v>
      </c>
      <c r="F49" s="297" t="s">
        <v>179</v>
      </c>
      <c r="G49" s="417" t="s">
        <v>175</v>
      </c>
      <c r="H49" s="407">
        <v>0</v>
      </c>
      <c r="I49" s="425"/>
      <c r="J49" s="425"/>
      <c r="K49" s="407">
        <f t="shared" si="10"/>
        <v>0</v>
      </c>
      <c r="L49" s="31">
        <f t="shared" si="6"/>
        <v>0</v>
      </c>
      <c r="M49" s="372"/>
      <c r="N49" s="286"/>
      <c r="O49" s="179"/>
      <c r="P49" s="287"/>
      <c r="Q49" s="286"/>
      <c r="R49" s="179"/>
      <c r="S49" s="287"/>
      <c r="T49" s="291">
        <f t="shared" si="33"/>
        <v>0</v>
      </c>
      <c r="U49" s="22">
        <f t="shared" si="34"/>
        <v>0</v>
      </c>
      <c r="V49" s="23">
        <f t="shared" si="16"/>
        <v>0</v>
      </c>
    </row>
    <row r="50" spans="1:22" s="272" customFormat="1" ht="13" x14ac:dyDescent="0.25">
      <c r="A50" s="28" t="s">
        <v>181</v>
      </c>
      <c r="B50" s="288"/>
      <c r="C50" s="288"/>
      <c r="D50" s="289"/>
      <c r="E50" s="413" t="s">
        <v>179</v>
      </c>
      <c r="F50" s="297" t="s">
        <v>179</v>
      </c>
      <c r="G50" s="417" t="s">
        <v>175</v>
      </c>
      <c r="H50" s="407">
        <v>0</v>
      </c>
      <c r="I50" s="425"/>
      <c r="J50" s="425"/>
      <c r="K50" s="407">
        <f t="shared" si="10"/>
        <v>0</v>
      </c>
      <c r="L50" s="31">
        <f t="shared" si="6"/>
        <v>0</v>
      </c>
      <c r="M50" s="372"/>
      <c r="N50" s="286"/>
      <c r="O50" s="179"/>
      <c r="P50" s="287"/>
      <c r="Q50" s="286"/>
      <c r="R50" s="179"/>
      <c r="S50" s="287"/>
      <c r="T50" s="291">
        <f t="shared" si="33"/>
        <v>0</v>
      </c>
      <c r="U50" s="22">
        <f t="shared" si="34"/>
        <v>0</v>
      </c>
      <c r="V50" s="23">
        <f t="shared" si="16"/>
        <v>0</v>
      </c>
    </row>
    <row r="51" spans="1:22" s="272" customFormat="1" ht="13" x14ac:dyDescent="0.25">
      <c r="A51" s="28" t="s">
        <v>182</v>
      </c>
      <c r="B51" s="311"/>
      <c r="C51" s="309" t="s">
        <v>179</v>
      </c>
      <c r="D51" s="297" t="s">
        <v>183</v>
      </c>
      <c r="E51" s="413">
        <v>1</v>
      </c>
      <c r="F51" s="414">
        <v>40140</v>
      </c>
      <c r="G51" s="424">
        <f t="shared" ref="G51" si="35">E51*F51</f>
        <v>40140</v>
      </c>
      <c r="H51" s="407">
        <f>G51*'[1]Consolidated Budget'!$D$10</f>
        <v>43029.839159999996</v>
      </c>
      <c r="I51" s="425"/>
      <c r="J51" s="425"/>
      <c r="K51" s="407">
        <f t="shared" si="10"/>
        <v>43029.839159999996</v>
      </c>
      <c r="L51" s="31">
        <f t="shared" si="6"/>
        <v>1</v>
      </c>
      <c r="M51" s="372"/>
      <c r="N51" s="286">
        <v>40087.519999999997</v>
      </c>
      <c r="O51" s="179">
        <v>43039.01</v>
      </c>
      <c r="P51" s="287"/>
      <c r="Q51" s="286"/>
      <c r="R51" s="179"/>
      <c r="S51" s="287"/>
      <c r="T51" s="291">
        <f t="shared" si="33"/>
        <v>43039.01</v>
      </c>
      <c r="U51" s="22">
        <f t="shared" si="34"/>
        <v>-9.1708400000061374</v>
      </c>
      <c r="V51" s="23">
        <f t="shared" si="16"/>
        <v>1.0002131274524617</v>
      </c>
    </row>
    <row r="52" spans="1:22" s="272" customFormat="1" ht="13" x14ac:dyDescent="0.25">
      <c r="A52" s="24" t="s">
        <v>184</v>
      </c>
      <c r="B52" s="25" t="s">
        <v>41</v>
      </c>
      <c r="C52" s="25"/>
      <c r="D52" s="866"/>
      <c r="E52" s="866"/>
      <c r="F52" s="866"/>
      <c r="G52" s="26">
        <f>SUM(G53:G60)</f>
        <v>500000</v>
      </c>
      <c r="H52" s="26">
        <f>SUM(H53:H60)</f>
        <v>535997</v>
      </c>
      <c r="I52" s="387">
        <f t="shared" ref="I52:J52" si="36">SUM(I53:I60)</f>
        <v>0</v>
      </c>
      <c r="J52" s="387">
        <f t="shared" si="36"/>
        <v>0</v>
      </c>
      <c r="K52" s="26">
        <f t="shared" si="10"/>
        <v>535997</v>
      </c>
      <c r="L52" s="37">
        <f t="shared" si="6"/>
        <v>1</v>
      </c>
      <c r="M52" s="372"/>
      <c r="N52" s="26">
        <f t="shared" ref="N52:O52" si="37">SUM(N53:N60)</f>
        <v>0</v>
      </c>
      <c r="O52" s="26">
        <f t="shared" si="37"/>
        <v>0</v>
      </c>
      <c r="P52" s="287"/>
      <c r="Q52" s="26">
        <f t="shared" ref="Q52:V52" si="38">SUM(Q53:Q60)</f>
        <v>0</v>
      </c>
      <c r="R52" s="26">
        <f t="shared" si="38"/>
        <v>0</v>
      </c>
      <c r="S52" s="26">
        <f t="shared" si="38"/>
        <v>0</v>
      </c>
      <c r="T52" s="26">
        <f t="shared" si="38"/>
        <v>0</v>
      </c>
      <c r="U52" s="26">
        <f t="shared" si="38"/>
        <v>535997</v>
      </c>
      <c r="V52" s="26">
        <f t="shared" si="38"/>
        <v>0</v>
      </c>
    </row>
    <row r="53" spans="1:22" s="272" customFormat="1" ht="13" x14ac:dyDescent="0.25">
      <c r="A53" s="28" t="s">
        <v>185</v>
      </c>
      <c r="B53" s="311"/>
      <c r="C53" s="309" t="s">
        <v>179</v>
      </c>
      <c r="D53" s="297" t="s">
        <v>183</v>
      </c>
      <c r="E53" s="297">
        <v>1</v>
      </c>
      <c r="F53" s="414">
        <v>500000</v>
      </c>
      <c r="G53" s="426">
        <f>E53*F53</f>
        <v>500000</v>
      </c>
      <c r="H53" s="407">
        <f>G53*'[1]Consolidated Budget'!$D$10</f>
        <v>535997</v>
      </c>
      <c r="I53" s="425"/>
      <c r="J53" s="425"/>
      <c r="K53" s="407">
        <f t="shared" si="10"/>
        <v>535997</v>
      </c>
      <c r="L53" s="31">
        <f t="shared" si="6"/>
        <v>1</v>
      </c>
      <c r="M53" s="372"/>
      <c r="N53" s="286"/>
      <c r="O53" s="179"/>
      <c r="P53" s="287"/>
      <c r="Q53" s="286"/>
      <c r="R53" s="179"/>
      <c r="S53" s="287"/>
      <c r="T53" s="291">
        <f t="shared" ref="T53:T60" si="39">J53+O53+R53</f>
        <v>0</v>
      </c>
      <c r="U53" s="22">
        <f t="shared" ref="U53:U60" si="40">$H53-T53</f>
        <v>535997</v>
      </c>
      <c r="V53" s="23">
        <f t="shared" si="16"/>
        <v>0</v>
      </c>
    </row>
    <row r="54" spans="1:22" s="272" customFormat="1" ht="13" x14ac:dyDescent="0.25">
      <c r="A54" s="28" t="s">
        <v>186</v>
      </c>
      <c r="B54" s="288"/>
      <c r="C54" s="288"/>
      <c r="D54" s="289"/>
      <c r="E54" s="289"/>
      <c r="F54" s="290"/>
      <c r="G54" s="21">
        <f t="shared" ref="G54:G60" si="41">E54*F54</f>
        <v>0</v>
      </c>
      <c r="H54" s="156">
        <f>G54*'Consolidated Budget(old one)'!$D$10</f>
        <v>0</v>
      </c>
      <c r="I54" s="385"/>
      <c r="J54" s="385"/>
      <c r="K54" s="156">
        <f t="shared" si="10"/>
        <v>0</v>
      </c>
      <c r="L54" s="31">
        <f t="shared" si="6"/>
        <v>0</v>
      </c>
      <c r="M54" s="372"/>
      <c r="N54" s="286"/>
      <c r="O54" s="179"/>
      <c r="P54" s="287"/>
      <c r="Q54" s="286"/>
      <c r="R54" s="179"/>
      <c r="S54" s="287"/>
      <c r="T54" s="291">
        <f t="shared" si="39"/>
        <v>0</v>
      </c>
      <c r="U54" s="22">
        <f t="shared" si="40"/>
        <v>0</v>
      </c>
      <c r="V54" s="23">
        <f t="shared" si="16"/>
        <v>0</v>
      </c>
    </row>
    <row r="55" spans="1:22" s="272" customFormat="1" ht="13" x14ac:dyDescent="0.25">
      <c r="A55" s="28" t="s">
        <v>187</v>
      </c>
      <c r="B55" s="288"/>
      <c r="C55" s="288"/>
      <c r="D55" s="289"/>
      <c r="E55" s="289"/>
      <c r="F55" s="290"/>
      <c r="G55" s="21">
        <f t="shared" si="41"/>
        <v>0</v>
      </c>
      <c r="H55" s="156">
        <f>G55*'Consolidated Budget(old one)'!$D$10</f>
        <v>0</v>
      </c>
      <c r="I55" s="385"/>
      <c r="J55" s="385"/>
      <c r="K55" s="156">
        <f t="shared" si="10"/>
        <v>0</v>
      </c>
      <c r="L55" s="31">
        <f t="shared" si="6"/>
        <v>0</v>
      </c>
      <c r="M55" s="372"/>
      <c r="N55" s="286"/>
      <c r="O55" s="179"/>
      <c r="P55" s="287"/>
      <c r="Q55" s="286"/>
      <c r="R55" s="179"/>
      <c r="S55" s="287"/>
      <c r="T55" s="291">
        <f t="shared" si="39"/>
        <v>0</v>
      </c>
      <c r="U55" s="22">
        <f t="shared" si="40"/>
        <v>0</v>
      </c>
      <c r="V55" s="23">
        <f t="shared" si="16"/>
        <v>0</v>
      </c>
    </row>
    <row r="56" spans="1:22" s="272" customFormat="1" ht="13" x14ac:dyDescent="0.25">
      <c r="A56" s="28" t="s">
        <v>188</v>
      </c>
      <c r="B56" s="288"/>
      <c r="C56" s="288"/>
      <c r="D56" s="289"/>
      <c r="E56" s="289"/>
      <c r="F56" s="290"/>
      <c r="G56" s="21">
        <f t="shared" si="41"/>
        <v>0</v>
      </c>
      <c r="H56" s="156">
        <f>G56*'Consolidated Budget(old one)'!$D$10</f>
        <v>0</v>
      </c>
      <c r="I56" s="385"/>
      <c r="J56" s="385"/>
      <c r="K56" s="156">
        <f t="shared" si="10"/>
        <v>0</v>
      </c>
      <c r="L56" s="31">
        <f t="shared" si="6"/>
        <v>0</v>
      </c>
      <c r="M56" s="372"/>
      <c r="N56" s="286"/>
      <c r="O56" s="179"/>
      <c r="P56" s="287"/>
      <c r="Q56" s="286"/>
      <c r="R56" s="179"/>
      <c r="S56" s="287"/>
      <c r="T56" s="291">
        <f t="shared" si="39"/>
        <v>0</v>
      </c>
      <c r="U56" s="22">
        <f t="shared" si="40"/>
        <v>0</v>
      </c>
      <c r="V56" s="23">
        <f t="shared" si="16"/>
        <v>0</v>
      </c>
    </row>
    <row r="57" spans="1:22" s="272" customFormat="1" ht="13" x14ac:dyDescent="0.25">
      <c r="A57" s="28" t="s">
        <v>189</v>
      </c>
      <c r="B57" s="288"/>
      <c r="C57" s="288"/>
      <c r="D57" s="289"/>
      <c r="E57" s="289"/>
      <c r="F57" s="290"/>
      <c r="G57" s="21">
        <f t="shared" si="41"/>
        <v>0</v>
      </c>
      <c r="H57" s="156">
        <f>G57*'Consolidated Budget(old one)'!$D$10</f>
        <v>0</v>
      </c>
      <c r="I57" s="385"/>
      <c r="J57" s="385"/>
      <c r="K57" s="156">
        <f t="shared" si="10"/>
        <v>0</v>
      </c>
      <c r="L57" s="31">
        <f t="shared" si="6"/>
        <v>0</v>
      </c>
      <c r="M57" s="372"/>
      <c r="N57" s="286"/>
      <c r="O57" s="179"/>
      <c r="P57" s="287"/>
      <c r="Q57" s="286"/>
      <c r="R57" s="179"/>
      <c r="S57" s="287"/>
      <c r="T57" s="291">
        <f t="shared" si="39"/>
        <v>0</v>
      </c>
      <c r="U57" s="22">
        <f t="shared" si="40"/>
        <v>0</v>
      </c>
      <c r="V57" s="23">
        <f t="shared" si="16"/>
        <v>0</v>
      </c>
    </row>
    <row r="58" spans="1:22" s="272" customFormat="1" ht="13" x14ac:dyDescent="0.25">
      <c r="A58" s="28" t="s">
        <v>190</v>
      </c>
      <c r="B58" s="288"/>
      <c r="C58" s="288"/>
      <c r="D58" s="289"/>
      <c r="E58" s="289"/>
      <c r="F58" s="290"/>
      <c r="G58" s="21">
        <f t="shared" si="41"/>
        <v>0</v>
      </c>
      <c r="H58" s="156">
        <f>G58*'Consolidated Budget(old one)'!$D$10</f>
        <v>0</v>
      </c>
      <c r="I58" s="385"/>
      <c r="J58" s="385"/>
      <c r="K58" s="156">
        <f t="shared" si="10"/>
        <v>0</v>
      </c>
      <c r="L58" s="31">
        <f t="shared" si="6"/>
        <v>0</v>
      </c>
      <c r="M58" s="372"/>
      <c r="N58" s="286"/>
      <c r="O58" s="179"/>
      <c r="P58" s="287"/>
      <c r="Q58" s="286"/>
      <c r="R58" s="179"/>
      <c r="S58" s="287"/>
      <c r="T58" s="291">
        <f t="shared" si="39"/>
        <v>0</v>
      </c>
      <c r="U58" s="22">
        <f t="shared" si="40"/>
        <v>0</v>
      </c>
      <c r="V58" s="23">
        <f t="shared" si="16"/>
        <v>0</v>
      </c>
    </row>
    <row r="59" spans="1:22" s="272" customFormat="1" ht="13" x14ac:dyDescent="0.25">
      <c r="A59" s="28" t="s">
        <v>191</v>
      </c>
      <c r="B59" s="288"/>
      <c r="C59" s="288"/>
      <c r="D59" s="289"/>
      <c r="E59" s="289"/>
      <c r="F59" s="290"/>
      <c r="G59" s="21">
        <f t="shared" si="41"/>
        <v>0</v>
      </c>
      <c r="H59" s="156">
        <f>G59*'Consolidated Budget(old one)'!$D$10</f>
        <v>0</v>
      </c>
      <c r="I59" s="385"/>
      <c r="J59" s="385"/>
      <c r="K59" s="156">
        <f t="shared" si="10"/>
        <v>0</v>
      </c>
      <c r="L59" s="31">
        <f t="shared" si="6"/>
        <v>0</v>
      </c>
      <c r="M59" s="372"/>
      <c r="N59" s="286"/>
      <c r="O59" s="179"/>
      <c r="P59" s="287"/>
      <c r="Q59" s="286"/>
      <c r="R59" s="179"/>
      <c r="S59" s="287"/>
      <c r="T59" s="291">
        <f t="shared" si="39"/>
        <v>0</v>
      </c>
      <c r="U59" s="22">
        <f t="shared" si="40"/>
        <v>0</v>
      </c>
      <c r="V59" s="23">
        <f t="shared" si="16"/>
        <v>0</v>
      </c>
    </row>
    <row r="60" spans="1:22" s="272" customFormat="1" ht="13" x14ac:dyDescent="0.25">
      <c r="A60" s="28" t="s">
        <v>192</v>
      </c>
      <c r="B60" s="288"/>
      <c r="C60" s="288"/>
      <c r="D60" s="289"/>
      <c r="E60" s="289"/>
      <c r="F60" s="290"/>
      <c r="G60" s="21">
        <f t="shared" si="41"/>
        <v>0</v>
      </c>
      <c r="H60" s="156">
        <f>G60*'Consolidated Budget(old one)'!$D$10</f>
        <v>0</v>
      </c>
      <c r="I60" s="385"/>
      <c r="J60" s="385"/>
      <c r="K60" s="156">
        <f t="shared" si="10"/>
        <v>0</v>
      </c>
      <c r="L60" s="31">
        <f t="shared" si="6"/>
        <v>0</v>
      </c>
      <c r="M60" s="372"/>
      <c r="N60" s="286"/>
      <c r="O60" s="179"/>
      <c r="P60" s="287"/>
      <c r="Q60" s="286"/>
      <c r="R60" s="179"/>
      <c r="S60" s="287"/>
      <c r="T60" s="291">
        <f t="shared" si="39"/>
        <v>0</v>
      </c>
      <c r="U60" s="22">
        <f t="shared" si="40"/>
        <v>0</v>
      </c>
      <c r="V60" s="23">
        <f t="shared" si="16"/>
        <v>0</v>
      </c>
    </row>
    <row r="61" spans="1:22" s="272" customFormat="1" ht="13" x14ac:dyDescent="0.25">
      <c r="A61" s="24" t="s">
        <v>193</v>
      </c>
      <c r="B61" s="25" t="s">
        <v>42</v>
      </c>
      <c r="C61" s="25"/>
      <c r="D61" s="866"/>
      <c r="E61" s="866"/>
      <c r="F61" s="866"/>
      <c r="G61" s="26">
        <f>SUM(G62:G69)</f>
        <v>470003.99919999996</v>
      </c>
      <c r="H61" s="26">
        <f>SUM(H62:H69)</f>
        <v>503841.46711840475</v>
      </c>
      <c r="I61" s="387">
        <f t="shared" ref="I61:J61" si="42">SUM(I62:I69)</f>
        <v>2660</v>
      </c>
      <c r="J61" s="387">
        <f t="shared" si="42"/>
        <v>2960</v>
      </c>
      <c r="K61" s="26">
        <f t="shared" si="10"/>
        <v>500881.46711840475</v>
      </c>
      <c r="L61" s="37">
        <f t="shared" si="6"/>
        <v>0.99412513619228493</v>
      </c>
      <c r="M61" s="372"/>
      <c r="N61" s="26">
        <f t="shared" ref="N61:O61" si="43">SUM(N62:N69)</f>
        <v>43925.19</v>
      </c>
      <c r="O61" s="26">
        <f t="shared" si="43"/>
        <v>44541.42</v>
      </c>
      <c r="P61" s="287"/>
      <c r="Q61" s="26">
        <f t="shared" ref="Q61:U61" si="44">SUM(Q62:Q69)</f>
        <v>0</v>
      </c>
      <c r="R61" s="26">
        <f t="shared" si="44"/>
        <v>0</v>
      </c>
      <c r="S61" s="26">
        <f t="shared" si="44"/>
        <v>0</v>
      </c>
      <c r="T61" s="26">
        <f t="shared" si="44"/>
        <v>47501.42</v>
      </c>
      <c r="U61" s="26">
        <f t="shared" si="44"/>
        <v>456340.04711840476</v>
      </c>
      <c r="V61" s="23">
        <f t="shared" si="16"/>
        <v>9.4278504450363107E-2</v>
      </c>
    </row>
    <row r="62" spans="1:22" s="272" customFormat="1" ht="25" x14ac:dyDescent="0.25">
      <c r="A62" s="28" t="s">
        <v>194</v>
      </c>
      <c r="B62" s="311" t="s">
        <v>195</v>
      </c>
      <c r="C62" s="309" t="s">
        <v>179</v>
      </c>
      <c r="D62" s="297" t="s">
        <v>196</v>
      </c>
      <c r="E62" s="297">
        <v>1</v>
      </c>
      <c r="F62" s="414">
        <v>188000</v>
      </c>
      <c r="G62" s="424">
        <f t="shared" ref="G62:G69" si="45">E62*F62</f>
        <v>188000</v>
      </c>
      <c r="H62" s="407">
        <f>G62*'[1]Consolidated Budget'!$D$10</f>
        <v>201534.87199999997</v>
      </c>
      <c r="I62" s="421">
        <v>1503</v>
      </c>
      <c r="J62" s="422">
        <v>1673</v>
      </c>
      <c r="K62" s="407">
        <f t="shared" si="10"/>
        <v>199861.87199999997</v>
      </c>
      <c r="L62" s="31">
        <f t="shared" si="6"/>
        <v>0.99169870711010255</v>
      </c>
      <c r="M62" s="372"/>
      <c r="N62" s="286">
        <v>39154.35</v>
      </c>
      <c r="O62" s="179">
        <v>39793.699999999997</v>
      </c>
      <c r="P62" s="287"/>
      <c r="Q62" s="286"/>
      <c r="R62" s="179"/>
      <c r="S62" s="287"/>
      <c r="T62" s="291">
        <f t="shared" ref="T62:T69" si="46">J62+O62+R62</f>
        <v>41466.699999999997</v>
      </c>
      <c r="U62" s="22">
        <f t="shared" ref="U62:U69" si="47">$H62-T62</f>
        <v>160068.17199999996</v>
      </c>
      <c r="V62" s="23">
        <f t="shared" si="16"/>
        <v>0.20575446615511783</v>
      </c>
    </row>
    <row r="63" spans="1:22" s="272" customFormat="1" ht="13" x14ac:dyDescent="0.25">
      <c r="A63" s="28" t="s">
        <v>197</v>
      </c>
      <c r="B63" s="311" t="s">
        <v>198</v>
      </c>
      <c r="C63" s="309" t="s">
        <v>179</v>
      </c>
      <c r="D63" s="297" t="s">
        <v>196</v>
      </c>
      <c r="E63" s="414">
        <v>1</v>
      </c>
      <c r="F63" s="297">
        <v>200000</v>
      </c>
      <c r="G63" s="424">
        <f t="shared" si="45"/>
        <v>200000</v>
      </c>
      <c r="H63" s="407">
        <f>G63*'[1]Consolidated Budget'!$D$10</f>
        <v>214398.8</v>
      </c>
      <c r="I63" s="419">
        <v>0</v>
      </c>
      <c r="J63" s="420">
        <v>0</v>
      </c>
      <c r="K63" s="407">
        <f t="shared" si="10"/>
        <v>214398.8</v>
      </c>
      <c r="L63" s="31">
        <f t="shared" si="6"/>
        <v>1</v>
      </c>
      <c r="M63" s="372"/>
      <c r="N63" s="286">
        <v>0</v>
      </c>
      <c r="O63" s="179">
        <v>0</v>
      </c>
      <c r="P63" s="287"/>
      <c r="Q63" s="286"/>
      <c r="R63" s="179"/>
      <c r="S63" s="287"/>
      <c r="T63" s="291">
        <f t="shared" si="46"/>
        <v>0</v>
      </c>
      <c r="U63" s="22">
        <f t="shared" si="47"/>
        <v>214398.8</v>
      </c>
      <c r="V63" s="23">
        <f t="shared" si="16"/>
        <v>0</v>
      </c>
    </row>
    <row r="64" spans="1:22" s="272" customFormat="1" ht="13" x14ac:dyDescent="0.25">
      <c r="A64" s="28" t="s">
        <v>199</v>
      </c>
      <c r="B64" s="311" t="s">
        <v>200</v>
      </c>
      <c r="C64" s="309" t="s">
        <v>179</v>
      </c>
      <c r="D64" s="297" t="s">
        <v>201</v>
      </c>
      <c r="E64" s="414">
        <v>6833.6665999999996</v>
      </c>
      <c r="F64" s="297">
        <v>12</v>
      </c>
      <c r="G64" s="424">
        <f t="shared" si="45"/>
        <v>82003.999199999991</v>
      </c>
      <c r="H64" s="407">
        <f>G64*'[1]Consolidated Budget'!$D$10</f>
        <v>87907.795118404785</v>
      </c>
      <c r="I64" s="419">
        <v>1157</v>
      </c>
      <c r="J64" s="420">
        <v>1287</v>
      </c>
      <c r="K64" s="407">
        <f t="shared" si="10"/>
        <v>86620.795118404785</v>
      </c>
      <c r="L64" s="31">
        <f t="shared" si="6"/>
        <v>0.98535966010447062</v>
      </c>
      <c r="M64" s="372"/>
      <c r="N64" s="286">
        <v>4770.84</v>
      </c>
      <c r="O64" s="179">
        <v>4747.72</v>
      </c>
      <c r="P64" s="287"/>
      <c r="Q64" s="286"/>
      <c r="R64" s="179"/>
      <c r="S64" s="287"/>
      <c r="T64" s="291">
        <f t="shared" si="46"/>
        <v>6034.72</v>
      </c>
      <c r="U64" s="22">
        <f t="shared" si="47"/>
        <v>81873.075118404784</v>
      </c>
      <c r="V64" s="23">
        <f t="shared" si="16"/>
        <v>6.8648292132361122E-2</v>
      </c>
    </row>
    <row r="65" spans="1:22" s="272" customFormat="1" ht="13" x14ac:dyDescent="0.25">
      <c r="A65" s="28" t="s">
        <v>202</v>
      </c>
      <c r="B65" s="288"/>
      <c r="C65" s="288"/>
      <c r="D65" s="289"/>
      <c r="E65" s="289"/>
      <c r="F65" s="290"/>
      <c r="G65" s="424">
        <f t="shared" si="45"/>
        <v>0</v>
      </c>
      <c r="H65" s="407">
        <f>G65*'[1]Consolidated Budget'!$D$10</f>
        <v>0</v>
      </c>
      <c r="I65" s="425"/>
      <c r="J65" s="425"/>
      <c r="K65" s="407">
        <f t="shared" si="10"/>
        <v>0</v>
      </c>
      <c r="L65" s="31">
        <f t="shared" si="6"/>
        <v>0</v>
      </c>
      <c r="M65" s="372"/>
      <c r="N65" s="286"/>
      <c r="O65" s="179"/>
      <c r="P65" s="287"/>
      <c r="Q65" s="286"/>
      <c r="R65" s="179"/>
      <c r="S65" s="287"/>
      <c r="T65" s="291">
        <f t="shared" si="46"/>
        <v>0</v>
      </c>
      <c r="U65" s="22">
        <f t="shared" si="47"/>
        <v>0</v>
      </c>
      <c r="V65" s="23">
        <f t="shared" si="16"/>
        <v>0</v>
      </c>
    </row>
    <row r="66" spans="1:22" s="272" customFormat="1" ht="13" x14ac:dyDescent="0.25">
      <c r="A66" s="28" t="s">
        <v>203</v>
      </c>
      <c r="B66" s="288"/>
      <c r="C66" s="288"/>
      <c r="D66" s="289"/>
      <c r="E66" s="289"/>
      <c r="F66" s="290"/>
      <c r="G66" s="424">
        <f t="shared" si="45"/>
        <v>0</v>
      </c>
      <c r="H66" s="407">
        <f>G66*'[1]Consolidated Budget'!$D$10</f>
        <v>0</v>
      </c>
      <c r="I66" s="425"/>
      <c r="J66" s="425"/>
      <c r="K66" s="407">
        <f t="shared" si="10"/>
        <v>0</v>
      </c>
      <c r="L66" s="31">
        <f t="shared" si="6"/>
        <v>0</v>
      </c>
      <c r="M66" s="372"/>
      <c r="N66" s="286"/>
      <c r="O66" s="179"/>
      <c r="P66" s="287"/>
      <c r="Q66" s="286"/>
      <c r="R66" s="179"/>
      <c r="S66" s="287"/>
      <c r="T66" s="291">
        <f t="shared" si="46"/>
        <v>0</v>
      </c>
      <c r="U66" s="22">
        <f t="shared" si="47"/>
        <v>0</v>
      </c>
      <c r="V66" s="23">
        <f t="shared" si="16"/>
        <v>0</v>
      </c>
    </row>
    <row r="67" spans="1:22" s="272" customFormat="1" ht="13" x14ac:dyDescent="0.25">
      <c r="A67" s="28" t="s">
        <v>203</v>
      </c>
      <c r="B67" s="288"/>
      <c r="C67" s="288"/>
      <c r="D67" s="289"/>
      <c r="E67" s="289"/>
      <c r="F67" s="290"/>
      <c r="G67" s="21">
        <f t="shared" si="45"/>
        <v>0</v>
      </c>
      <c r="H67" s="156">
        <f>G67*'Consolidated Budget(old one)'!$D$10</f>
        <v>0</v>
      </c>
      <c r="I67" s="385"/>
      <c r="J67" s="385"/>
      <c r="K67" s="156">
        <f t="shared" si="10"/>
        <v>0</v>
      </c>
      <c r="L67" s="31">
        <f t="shared" si="6"/>
        <v>0</v>
      </c>
      <c r="M67" s="372"/>
      <c r="N67" s="286"/>
      <c r="O67" s="179"/>
      <c r="P67" s="287"/>
      <c r="Q67" s="286"/>
      <c r="R67" s="179"/>
      <c r="S67" s="287"/>
      <c r="T67" s="291">
        <f t="shared" si="46"/>
        <v>0</v>
      </c>
      <c r="U67" s="22">
        <f t="shared" si="47"/>
        <v>0</v>
      </c>
      <c r="V67" s="23">
        <f t="shared" si="16"/>
        <v>0</v>
      </c>
    </row>
    <row r="68" spans="1:22" s="272" customFormat="1" ht="13" x14ac:dyDescent="0.25">
      <c r="A68" s="28" t="s">
        <v>203</v>
      </c>
      <c r="B68" s="288"/>
      <c r="C68" s="288"/>
      <c r="D68" s="289"/>
      <c r="E68" s="289"/>
      <c r="F68" s="290"/>
      <c r="G68" s="21">
        <f t="shared" si="45"/>
        <v>0</v>
      </c>
      <c r="H68" s="156">
        <f>G68*'Consolidated Budget(old one)'!$D$10</f>
        <v>0</v>
      </c>
      <c r="I68" s="385"/>
      <c r="J68" s="385"/>
      <c r="K68" s="156">
        <f t="shared" si="10"/>
        <v>0</v>
      </c>
      <c r="L68" s="31">
        <f t="shared" si="6"/>
        <v>0</v>
      </c>
      <c r="M68" s="372"/>
      <c r="N68" s="286"/>
      <c r="O68" s="179"/>
      <c r="P68" s="287"/>
      <c r="Q68" s="286"/>
      <c r="R68" s="179"/>
      <c r="S68" s="287"/>
      <c r="T68" s="291">
        <f t="shared" si="46"/>
        <v>0</v>
      </c>
      <c r="U68" s="22">
        <f t="shared" si="47"/>
        <v>0</v>
      </c>
      <c r="V68" s="23">
        <f t="shared" si="16"/>
        <v>0</v>
      </c>
    </row>
    <row r="69" spans="1:22" s="272" customFormat="1" ht="13" x14ac:dyDescent="0.25">
      <c r="A69" s="28" t="s">
        <v>203</v>
      </c>
      <c r="B69" s="288"/>
      <c r="C69" s="288"/>
      <c r="D69" s="289"/>
      <c r="E69" s="289"/>
      <c r="F69" s="290"/>
      <c r="G69" s="21">
        <f t="shared" si="45"/>
        <v>0</v>
      </c>
      <c r="H69" s="156">
        <f>G69*'Consolidated Budget(old one)'!$D$10</f>
        <v>0</v>
      </c>
      <c r="I69" s="385"/>
      <c r="J69" s="385"/>
      <c r="K69" s="156">
        <f t="shared" si="10"/>
        <v>0</v>
      </c>
      <c r="L69" s="31">
        <f t="shared" si="6"/>
        <v>0</v>
      </c>
      <c r="M69" s="372"/>
      <c r="N69" s="286"/>
      <c r="O69" s="179"/>
      <c r="P69" s="287"/>
      <c r="Q69" s="286"/>
      <c r="R69" s="179"/>
      <c r="S69" s="287"/>
      <c r="T69" s="291">
        <f t="shared" si="46"/>
        <v>0</v>
      </c>
      <c r="U69" s="22">
        <f t="shared" si="47"/>
        <v>0</v>
      </c>
      <c r="V69" s="23">
        <f t="shared" si="16"/>
        <v>0</v>
      </c>
    </row>
    <row r="70" spans="1:22" s="272" customFormat="1" ht="13" x14ac:dyDescent="0.25">
      <c r="A70" s="24" t="s">
        <v>204</v>
      </c>
      <c r="B70" s="25" t="s">
        <v>43</v>
      </c>
      <c r="C70" s="25"/>
      <c r="D70" s="866"/>
      <c r="E70" s="866"/>
      <c r="F70" s="866"/>
      <c r="G70" s="26">
        <f>SUM(G71:G78)</f>
        <v>1056000</v>
      </c>
      <c r="H70" s="26">
        <f>SUM(H71:H78)</f>
        <v>1132025.6639999999</v>
      </c>
      <c r="I70" s="387">
        <f t="shared" ref="I70:J70" si="48">SUM(I71:I78)</f>
        <v>1530</v>
      </c>
      <c r="J70" s="387">
        <f t="shared" si="48"/>
        <v>1833</v>
      </c>
      <c r="K70" s="26">
        <f t="shared" si="10"/>
        <v>1130192.6639999999</v>
      </c>
      <c r="L70" s="37">
        <f t="shared" si="6"/>
        <v>0.99838077875944697</v>
      </c>
      <c r="M70" s="372"/>
      <c r="N70" s="26">
        <f t="shared" ref="N70:O70" si="49">SUM(N71:N78)</f>
        <v>283353.93</v>
      </c>
      <c r="O70" s="26">
        <f t="shared" si="49"/>
        <v>295886.39</v>
      </c>
      <c r="P70" s="287"/>
      <c r="Q70" s="26">
        <f t="shared" ref="Q70:U70" si="50">SUM(Q71:Q78)</f>
        <v>0</v>
      </c>
      <c r="R70" s="26">
        <f t="shared" si="50"/>
        <v>0</v>
      </c>
      <c r="S70" s="26">
        <f t="shared" si="50"/>
        <v>0</v>
      </c>
      <c r="T70" s="26">
        <f t="shared" si="50"/>
        <v>297719.39</v>
      </c>
      <c r="U70" s="26">
        <f t="shared" si="50"/>
        <v>834306.27399999986</v>
      </c>
      <c r="V70" s="23">
        <f t="shared" si="16"/>
        <v>0.26299703219449277</v>
      </c>
    </row>
    <row r="71" spans="1:22" s="272" customFormat="1" ht="25" x14ac:dyDescent="0.25">
      <c r="A71" s="28" t="s">
        <v>205</v>
      </c>
      <c r="B71" s="311" t="s">
        <v>206</v>
      </c>
      <c r="C71" s="309" t="s">
        <v>179</v>
      </c>
      <c r="D71" s="297" t="s">
        <v>183</v>
      </c>
      <c r="E71" s="297">
        <v>1</v>
      </c>
      <c r="F71" s="414">
        <v>336000</v>
      </c>
      <c r="G71" s="424">
        <f t="shared" ref="G71:G78" si="51">E71*F71</f>
        <v>336000</v>
      </c>
      <c r="H71" s="407">
        <f>G71*'[1]Consolidated Budget'!$D$10</f>
        <v>360189.98399999994</v>
      </c>
      <c r="I71" s="421">
        <v>1530</v>
      </c>
      <c r="J71" s="422">
        <v>1833</v>
      </c>
      <c r="K71" s="407">
        <f t="shared" si="10"/>
        <v>358356.98399999994</v>
      </c>
      <c r="L71" s="31">
        <f t="shared" si="6"/>
        <v>0.99491101895826173</v>
      </c>
      <c r="M71" s="372"/>
      <c r="N71" s="286">
        <v>48613.1</v>
      </c>
      <c r="O71" s="179">
        <v>48869.85</v>
      </c>
      <c r="P71" s="287"/>
      <c r="Q71" s="286"/>
      <c r="R71" s="179"/>
      <c r="S71" s="287"/>
      <c r="T71" s="291">
        <f t="shared" ref="T71:T78" si="52">J71+O71+R71</f>
        <v>50702.85</v>
      </c>
      <c r="U71" s="22">
        <f t="shared" ref="U71:U78" si="53">$H71-T71</f>
        <v>309487.13399999996</v>
      </c>
      <c r="V71" s="23">
        <f t="shared" si="16"/>
        <v>0.14076696258161361</v>
      </c>
    </row>
    <row r="72" spans="1:22" s="272" customFormat="1" ht="13" x14ac:dyDescent="0.25">
      <c r="A72" s="28" t="s">
        <v>207</v>
      </c>
      <c r="B72" s="311" t="s">
        <v>208</v>
      </c>
      <c r="C72" s="309" t="s">
        <v>179</v>
      </c>
      <c r="D72" s="297" t="s">
        <v>209</v>
      </c>
      <c r="E72" s="297">
        <v>120</v>
      </c>
      <c r="F72" s="414">
        <v>6000</v>
      </c>
      <c r="G72" s="424">
        <f t="shared" si="51"/>
        <v>720000</v>
      </c>
      <c r="H72" s="407">
        <f>G72*'[1]Consolidated Budget'!$D$10</f>
        <v>771835.67999999993</v>
      </c>
      <c r="I72" s="421"/>
      <c r="J72" s="422"/>
      <c r="K72" s="407">
        <f t="shared" si="10"/>
        <v>771835.67999999993</v>
      </c>
      <c r="L72" s="31">
        <f t="shared" si="6"/>
        <v>1</v>
      </c>
      <c r="M72" s="372"/>
      <c r="N72" s="286">
        <v>234740.83</v>
      </c>
      <c r="O72" s="179">
        <v>247016.54</v>
      </c>
      <c r="P72" s="287"/>
      <c r="Q72" s="286"/>
      <c r="R72" s="179"/>
      <c r="S72" s="287"/>
      <c r="T72" s="291">
        <f t="shared" si="52"/>
        <v>247016.54</v>
      </c>
      <c r="U72" s="22">
        <f t="shared" si="53"/>
        <v>524819.1399999999</v>
      </c>
      <c r="V72" s="23">
        <f t="shared" si="16"/>
        <v>0.32003773134716967</v>
      </c>
    </row>
    <row r="73" spans="1:22" s="272" customFormat="1" ht="13" x14ac:dyDescent="0.25">
      <c r="A73" s="28" t="s">
        <v>210</v>
      </c>
      <c r="B73" s="288"/>
      <c r="C73" s="288"/>
      <c r="D73" s="289"/>
      <c r="E73" s="289"/>
      <c r="F73" s="290"/>
      <c r="G73" s="424">
        <f t="shared" si="51"/>
        <v>0</v>
      </c>
      <c r="H73" s="407">
        <f>G73*'[1]Consolidated Budget'!$D$10</f>
        <v>0</v>
      </c>
      <c r="I73" s="425"/>
      <c r="J73" s="425"/>
      <c r="K73" s="407">
        <f t="shared" si="10"/>
        <v>0</v>
      </c>
      <c r="L73" s="31">
        <f t="shared" si="6"/>
        <v>0</v>
      </c>
      <c r="M73" s="372"/>
      <c r="N73" s="286"/>
      <c r="O73" s="179"/>
      <c r="P73" s="287"/>
      <c r="Q73" s="286"/>
      <c r="R73" s="179"/>
      <c r="S73" s="287"/>
      <c r="T73" s="291">
        <f t="shared" si="52"/>
        <v>0</v>
      </c>
      <c r="U73" s="22">
        <f t="shared" si="53"/>
        <v>0</v>
      </c>
      <c r="V73" s="23">
        <f t="shared" si="16"/>
        <v>0</v>
      </c>
    </row>
    <row r="74" spans="1:22" s="272" customFormat="1" ht="13" x14ac:dyDescent="0.25">
      <c r="A74" s="28" t="s">
        <v>211</v>
      </c>
      <c r="B74" s="288"/>
      <c r="C74" s="288"/>
      <c r="D74" s="289"/>
      <c r="E74" s="289"/>
      <c r="F74" s="290"/>
      <c r="G74" s="424">
        <f t="shared" si="51"/>
        <v>0</v>
      </c>
      <c r="H74" s="407">
        <f>G74*'[1]Consolidated Budget'!$D$10</f>
        <v>0</v>
      </c>
      <c r="I74" s="425"/>
      <c r="J74" s="425"/>
      <c r="K74" s="407">
        <f t="shared" si="10"/>
        <v>0</v>
      </c>
      <c r="L74" s="31">
        <f t="shared" si="6"/>
        <v>0</v>
      </c>
      <c r="M74" s="372"/>
      <c r="N74" s="286"/>
      <c r="O74" s="179"/>
      <c r="P74" s="287"/>
      <c r="Q74" s="286"/>
      <c r="R74" s="179"/>
      <c r="S74" s="287"/>
      <c r="T74" s="291">
        <f t="shared" si="52"/>
        <v>0</v>
      </c>
      <c r="U74" s="22">
        <f t="shared" si="53"/>
        <v>0</v>
      </c>
      <c r="V74" s="23">
        <f t="shared" si="16"/>
        <v>0</v>
      </c>
    </row>
    <row r="75" spans="1:22" s="272" customFormat="1" ht="13" x14ac:dyDescent="0.25">
      <c r="A75" s="28" t="s">
        <v>212</v>
      </c>
      <c r="B75" s="288"/>
      <c r="C75" s="288"/>
      <c r="D75" s="289"/>
      <c r="E75" s="289"/>
      <c r="F75" s="290"/>
      <c r="G75" s="424">
        <f t="shared" si="51"/>
        <v>0</v>
      </c>
      <c r="H75" s="407">
        <f>G75*'[1]Consolidated Budget'!$D$10</f>
        <v>0</v>
      </c>
      <c r="I75" s="425"/>
      <c r="J75" s="425"/>
      <c r="K75" s="407">
        <f t="shared" si="10"/>
        <v>0</v>
      </c>
      <c r="L75" s="31">
        <f t="shared" si="6"/>
        <v>0</v>
      </c>
      <c r="M75" s="372"/>
      <c r="N75" s="286"/>
      <c r="O75" s="179"/>
      <c r="P75" s="287"/>
      <c r="Q75" s="286"/>
      <c r="R75" s="179"/>
      <c r="S75" s="287"/>
      <c r="T75" s="291">
        <f t="shared" si="52"/>
        <v>0</v>
      </c>
      <c r="U75" s="22">
        <f t="shared" si="53"/>
        <v>0</v>
      </c>
      <c r="V75" s="23">
        <f t="shared" si="16"/>
        <v>0</v>
      </c>
    </row>
    <row r="76" spans="1:22" s="272" customFormat="1" ht="13" x14ac:dyDescent="0.25">
      <c r="A76" s="28" t="s">
        <v>213</v>
      </c>
      <c r="B76" s="288"/>
      <c r="C76" s="288"/>
      <c r="D76" s="289"/>
      <c r="E76" s="289"/>
      <c r="F76" s="290"/>
      <c r="G76" s="424">
        <f t="shared" si="51"/>
        <v>0</v>
      </c>
      <c r="H76" s="407">
        <f>G76*'[1]Consolidated Budget'!$D$10</f>
        <v>0</v>
      </c>
      <c r="I76" s="425"/>
      <c r="J76" s="425"/>
      <c r="K76" s="407">
        <f t="shared" si="10"/>
        <v>0</v>
      </c>
      <c r="L76" s="31">
        <f t="shared" si="6"/>
        <v>0</v>
      </c>
      <c r="M76" s="372"/>
      <c r="N76" s="286"/>
      <c r="O76" s="179"/>
      <c r="P76" s="287"/>
      <c r="Q76" s="286"/>
      <c r="R76" s="179"/>
      <c r="S76" s="287"/>
      <c r="T76" s="291">
        <f t="shared" si="52"/>
        <v>0</v>
      </c>
      <c r="U76" s="22">
        <f t="shared" si="53"/>
        <v>0</v>
      </c>
      <c r="V76" s="23">
        <f t="shared" si="16"/>
        <v>0</v>
      </c>
    </row>
    <row r="77" spans="1:22" s="272" customFormat="1" ht="13" x14ac:dyDescent="0.25">
      <c r="A77" s="28" t="s">
        <v>214</v>
      </c>
      <c r="B77" s="288"/>
      <c r="C77" s="288"/>
      <c r="D77" s="289"/>
      <c r="E77" s="289"/>
      <c r="F77" s="290"/>
      <c r="G77" s="21">
        <f t="shared" si="51"/>
        <v>0</v>
      </c>
      <c r="H77" s="156">
        <f>G77*'Consolidated Budget(old one)'!$D$10</f>
        <v>0</v>
      </c>
      <c r="I77" s="385"/>
      <c r="J77" s="385"/>
      <c r="K77" s="156">
        <f t="shared" si="10"/>
        <v>0</v>
      </c>
      <c r="L77" s="31">
        <f t="shared" si="6"/>
        <v>0</v>
      </c>
      <c r="M77" s="372"/>
      <c r="N77" s="286"/>
      <c r="O77" s="179"/>
      <c r="P77" s="287"/>
      <c r="Q77" s="286"/>
      <c r="R77" s="179"/>
      <c r="S77" s="287"/>
      <c r="T77" s="291">
        <f t="shared" si="52"/>
        <v>0</v>
      </c>
      <c r="U77" s="22">
        <f t="shared" si="53"/>
        <v>0</v>
      </c>
      <c r="V77" s="23">
        <f t="shared" si="16"/>
        <v>0</v>
      </c>
    </row>
    <row r="78" spans="1:22" s="272" customFormat="1" ht="13" x14ac:dyDescent="0.25">
      <c r="A78" s="28" t="s">
        <v>215</v>
      </c>
      <c r="B78" s="288"/>
      <c r="C78" s="288"/>
      <c r="D78" s="289"/>
      <c r="E78" s="289"/>
      <c r="F78" s="290"/>
      <c r="G78" s="21">
        <f t="shared" si="51"/>
        <v>0</v>
      </c>
      <c r="H78" s="156">
        <f>G78*'Consolidated Budget(old one)'!$D$10</f>
        <v>0</v>
      </c>
      <c r="I78" s="385"/>
      <c r="J78" s="385"/>
      <c r="K78" s="156">
        <f t="shared" si="10"/>
        <v>0</v>
      </c>
      <c r="L78" s="31">
        <f t="shared" si="6"/>
        <v>0</v>
      </c>
      <c r="M78" s="372"/>
      <c r="N78" s="286"/>
      <c r="O78" s="179"/>
      <c r="P78" s="287"/>
      <c r="Q78" s="286"/>
      <c r="R78" s="179"/>
      <c r="S78" s="287"/>
      <c r="T78" s="291">
        <f t="shared" si="52"/>
        <v>0</v>
      </c>
      <c r="U78" s="22">
        <f t="shared" si="53"/>
        <v>0</v>
      </c>
      <c r="V78" s="23">
        <f t="shared" si="16"/>
        <v>0</v>
      </c>
    </row>
    <row r="79" spans="1:22" s="272" customFormat="1" ht="13" x14ac:dyDescent="0.25">
      <c r="A79" s="24" t="s">
        <v>216</v>
      </c>
      <c r="B79" s="25" t="s">
        <v>44</v>
      </c>
      <c r="C79" s="25"/>
      <c r="D79" s="866"/>
      <c r="E79" s="866"/>
      <c r="F79" s="866"/>
      <c r="G79" s="26">
        <f>SUM(G80:G87)</f>
        <v>137000</v>
      </c>
      <c r="H79" s="26">
        <f>SUM(H80:H87)</f>
        <v>146863.17799999999</v>
      </c>
      <c r="I79" s="387">
        <f t="shared" ref="I79:J79" si="54">SUM(I80:I87)</f>
        <v>18047</v>
      </c>
      <c r="J79" s="387">
        <f t="shared" si="54"/>
        <v>20081</v>
      </c>
      <c r="K79" s="26">
        <f t="shared" si="10"/>
        <v>126782.17799999999</v>
      </c>
      <c r="L79" s="37">
        <f t="shared" si="6"/>
        <v>0.86326729222759979</v>
      </c>
      <c r="M79" s="372"/>
      <c r="N79" s="26">
        <f t="shared" ref="N79:O79" si="55">SUM(N80:N87)</f>
        <v>0</v>
      </c>
      <c r="O79" s="26">
        <f t="shared" si="55"/>
        <v>0</v>
      </c>
      <c r="P79" s="287"/>
      <c r="Q79" s="26">
        <f t="shared" ref="Q79:U79" si="56">SUM(Q80:Q87)</f>
        <v>0</v>
      </c>
      <c r="R79" s="26">
        <f t="shared" si="56"/>
        <v>0</v>
      </c>
      <c r="S79" s="26">
        <f t="shared" si="56"/>
        <v>0</v>
      </c>
      <c r="T79" s="26">
        <f t="shared" si="56"/>
        <v>20081</v>
      </c>
      <c r="U79" s="26">
        <f t="shared" si="56"/>
        <v>126782.17799999999</v>
      </c>
      <c r="V79" s="23">
        <f t="shared" si="16"/>
        <v>0.13673270777240026</v>
      </c>
    </row>
    <row r="80" spans="1:22" s="272" customFormat="1" ht="13" x14ac:dyDescent="0.25">
      <c r="A80" s="28" t="s">
        <v>217</v>
      </c>
      <c r="B80" s="288" t="s">
        <v>218</v>
      </c>
      <c r="C80" s="288"/>
      <c r="D80" s="413" t="s">
        <v>209</v>
      </c>
      <c r="E80" s="414">
        <v>5480</v>
      </c>
      <c r="F80" s="297">
        <v>25</v>
      </c>
      <c r="G80" s="424">
        <f t="shared" ref="G80:G87" si="57">E80*F80</f>
        <v>137000</v>
      </c>
      <c r="H80" s="407">
        <f>G80*'[1]Consolidated Budget'!$D$10</f>
        <v>146863.17799999999</v>
      </c>
      <c r="I80" s="427">
        <v>18047</v>
      </c>
      <c r="J80" s="428">
        <v>20081</v>
      </c>
      <c r="K80" s="407">
        <f t="shared" ref="K80:K143" si="58">H80-J80</f>
        <v>126782.17799999999</v>
      </c>
      <c r="L80" s="31">
        <f t="shared" si="6"/>
        <v>0.86326729222759979</v>
      </c>
      <c r="M80" s="372"/>
      <c r="N80" s="286">
        <v>0</v>
      </c>
      <c r="O80" s="179">
        <v>0</v>
      </c>
      <c r="P80" s="287"/>
      <c r="Q80" s="286"/>
      <c r="R80" s="179"/>
      <c r="S80" s="287"/>
      <c r="T80" s="291">
        <f t="shared" ref="T80:T87" si="59">J80+O80+R80</f>
        <v>20081</v>
      </c>
      <c r="U80" s="22">
        <f t="shared" ref="U80:U87" si="60">$H80-T80</f>
        <v>126782.17799999999</v>
      </c>
      <c r="V80" s="23">
        <f t="shared" si="16"/>
        <v>0.13673270777240026</v>
      </c>
    </row>
    <row r="81" spans="1:22" s="272" customFormat="1" ht="13" x14ac:dyDescent="0.25">
      <c r="A81" s="28" t="s">
        <v>219</v>
      </c>
      <c r="B81" s="288"/>
      <c r="C81" s="288"/>
      <c r="D81" s="289"/>
      <c r="E81" s="289"/>
      <c r="F81" s="290"/>
      <c r="G81" s="424">
        <f t="shared" si="57"/>
        <v>0</v>
      </c>
      <c r="H81" s="407">
        <f>G81*'[1]Consolidated Budget'!$D$10</f>
        <v>0</v>
      </c>
      <c r="I81" s="425"/>
      <c r="J81" s="425"/>
      <c r="K81" s="407">
        <f t="shared" si="58"/>
        <v>0</v>
      </c>
      <c r="L81" s="31">
        <f t="shared" si="6"/>
        <v>0</v>
      </c>
      <c r="M81" s="372"/>
      <c r="N81" s="286"/>
      <c r="O81" s="179"/>
      <c r="P81" s="287"/>
      <c r="Q81" s="286"/>
      <c r="R81" s="179"/>
      <c r="S81" s="287"/>
      <c r="T81" s="291">
        <f t="shared" si="59"/>
        <v>0</v>
      </c>
      <c r="U81" s="22">
        <f t="shared" si="60"/>
        <v>0</v>
      </c>
      <c r="V81" s="23">
        <f t="shared" ref="V81:V139" si="61">IFERROR(T81/$H81,0)</f>
        <v>0</v>
      </c>
    </row>
    <row r="82" spans="1:22" s="272" customFormat="1" ht="13" x14ac:dyDescent="0.25">
      <c r="A82" s="28" t="s">
        <v>220</v>
      </c>
      <c r="B82" s="288"/>
      <c r="C82" s="288"/>
      <c r="D82" s="289"/>
      <c r="E82" s="289"/>
      <c r="F82" s="290"/>
      <c r="G82" s="424">
        <f t="shared" si="57"/>
        <v>0</v>
      </c>
      <c r="H82" s="407">
        <f>G82*'[1]Consolidated Budget'!$D$10</f>
        <v>0</v>
      </c>
      <c r="I82" s="425"/>
      <c r="J82" s="425"/>
      <c r="K82" s="407">
        <f t="shared" si="58"/>
        <v>0</v>
      </c>
      <c r="L82" s="31">
        <f t="shared" si="6"/>
        <v>0</v>
      </c>
      <c r="M82" s="372"/>
      <c r="N82" s="286"/>
      <c r="O82" s="179"/>
      <c r="P82" s="287"/>
      <c r="Q82" s="286"/>
      <c r="R82" s="179"/>
      <c r="S82" s="287"/>
      <c r="T82" s="291">
        <f t="shared" si="59"/>
        <v>0</v>
      </c>
      <c r="U82" s="22">
        <f t="shared" si="60"/>
        <v>0</v>
      </c>
      <c r="V82" s="23">
        <f t="shared" si="61"/>
        <v>0</v>
      </c>
    </row>
    <row r="83" spans="1:22" s="272" customFormat="1" ht="13" x14ac:dyDescent="0.25">
      <c r="A83" s="28" t="s">
        <v>221</v>
      </c>
      <c r="B83" s="288"/>
      <c r="C83" s="288"/>
      <c r="D83" s="289"/>
      <c r="E83" s="289"/>
      <c r="F83" s="290"/>
      <c r="G83" s="424">
        <f t="shared" si="57"/>
        <v>0</v>
      </c>
      <c r="H83" s="407">
        <f>G83*'[1]Consolidated Budget'!$D$10</f>
        <v>0</v>
      </c>
      <c r="I83" s="425"/>
      <c r="J83" s="425"/>
      <c r="K83" s="407">
        <f t="shared" si="58"/>
        <v>0</v>
      </c>
      <c r="L83" s="31">
        <f t="shared" si="6"/>
        <v>0</v>
      </c>
      <c r="M83" s="372"/>
      <c r="N83" s="286"/>
      <c r="O83" s="179"/>
      <c r="P83" s="287"/>
      <c r="Q83" s="286"/>
      <c r="R83" s="179"/>
      <c r="S83" s="287"/>
      <c r="T83" s="291">
        <f t="shared" si="59"/>
        <v>0</v>
      </c>
      <c r="U83" s="22">
        <f t="shared" si="60"/>
        <v>0</v>
      </c>
      <c r="V83" s="23">
        <f t="shared" si="61"/>
        <v>0</v>
      </c>
    </row>
    <row r="84" spans="1:22" s="272" customFormat="1" ht="13" x14ac:dyDescent="0.25">
      <c r="A84" s="28" t="s">
        <v>222</v>
      </c>
      <c r="B84" s="288"/>
      <c r="C84" s="288"/>
      <c r="D84" s="289"/>
      <c r="E84" s="289"/>
      <c r="F84" s="290"/>
      <c r="G84" s="21">
        <f t="shared" si="57"/>
        <v>0</v>
      </c>
      <c r="H84" s="156">
        <f>G84*'Consolidated Budget(old one)'!$D$10</f>
        <v>0</v>
      </c>
      <c r="I84" s="385"/>
      <c r="J84" s="385"/>
      <c r="K84" s="156">
        <f t="shared" si="58"/>
        <v>0</v>
      </c>
      <c r="L84" s="31">
        <f t="shared" si="6"/>
        <v>0</v>
      </c>
      <c r="M84" s="372"/>
      <c r="N84" s="286"/>
      <c r="O84" s="179"/>
      <c r="P84" s="287"/>
      <c r="Q84" s="286"/>
      <c r="R84" s="179"/>
      <c r="S84" s="287"/>
      <c r="T84" s="291">
        <f t="shared" si="59"/>
        <v>0</v>
      </c>
      <c r="U84" s="22">
        <f t="shared" si="60"/>
        <v>0</v>
      </c>
      <c r="V84" s="23">
        <f t="shared" si="61"/>
        <v>0</v>
      </c>
    </row>
    <row r="85" spans="1:22" s="272" customFormat="1" ht="13" x14ac:dyDescent="0.25">
      <c r="A85" s="28" t="s">
        <v>223</v>
      </c>
      <c r="B85" s="288"/>
      <c r="C85" s="288"/>
      <c r="D85" s="289"/>
      <c r="E85" s="289"/>
      <c r="F85" s="290"/>
      <c r="G85" s="21">
        <f t="shared" si="57"/>
        <v>0</v>
      </c>
      <c r="H85" s="156">
        <f>G85*'Consolidated Budget(old one)'!$D$10</f>
        <v>0</v>
      </c>
      <c r="I85" s="385"/>
      <c r="J85" s="385"/>
      <c r="K85" s="156">
        <f t="shared" si="58"/>
        <v>0</v>
      </c>
      <c r="L85" s="31">
        <f t="shared" si="6"/>
        <v>0</v>
      </c>
      <c r="M85" s="372"/>
      <c r="N85" s="286"/>
      <c r="O85" s="179"/>
      <c r="P85" s="287"/>
      <c r="Q85" s="286"/>
      <c r="R85" s="179"/>
      <c r="S85" s="287"/>
      <c r="T85" s="291">
        <f t="shared" si="59"/>
        <v>0</v>
      </c>
      <c r="U85" s="22">
        <f t="shared" si="60"/>
        <v>0</v>
      </c>
      <c r="V85" s="23">
        <f t="shared" si="61"/>
        <v>0</v>
      </c>
    </row>
    <row r="86" spans="1:22" s="272" customFormat="1" ht="13" x14ac:dyDescent="0.25">
      <c r="A86" s="28" t="s">
        <v>224</v>
      </c>
      <c r="B86" s="288"/>
      <c r="C86" s="288"/>
      <c r="D86" s="289"/>
      <c r="E86" s="289"/>
      <c r="F86" s="290"/>
      <c r="G86" s="21">
        <f t="shared" si="57"/>
        <v>0</v>
      </c>
      <c r="H86" s="156">
        <f>G86*'Consolidated Budget(old one)'!$D$10</f>
        <v>0</v>
      </c>
      <c r="I86" s="385"/>
      <c r="J86" s="385"/>
      <c r="K86" s="156">
        <f t="shared" si="58"/>
        <v>0</v>
      </c>
      <c r="L86" s="31">
        <f t="shared" si="6"/>
        <v>0</v>
      </c>
      <c r="M86" s="372"/>
      <c r="N86" s="286"/>
      <c r="O86" s="179"/>
      <c r="P86" s="287"/>
      <c r="Q86" s="286"/>
      <c r="R86" s="179"/>
      <c r="S86" s="287"/>
      <c r="T86" s="291">
        <f t="shared" si="59"/>
        <v>0</v>
      </c>
      <c r="U86" s="22">
        <f t="shared" si="60"/>
        <v>0</v>
      </c>
      <c r="V86" s="23">
        <f t="shared" si="61"/>
        <v>0</v>
      </c>
    </row>
    <row r="87" spans="1:22" s="272" customFormat="1" ht="13" x14ac:dyDescent="0.25">
      <c r="A87" s="28" t="s">
        <v>225</v>
      </c>
      <c r="B87" s="288"/>
      <c r="C87" s="288"/>
      <c r="D87" s="289"/>
      <c r="E87" s="289"/>
      <c r="F87" s="290"/>
      <c r="G87" s="21">
        <f t="shared" si="57"/>
        <v>0</v>
      </c>
      <c r="H87" s="156">
        <f>G87*'Consolidated Budget(old one)'!$D$10</f>
        <v>0</v>
      </c>
      <c r="I87" s="385"/>
      <c r="J87" s="385"/>
      <c r="K87" s="156">
        <f t="shared" si="58"/>
        <v>0</v>
      </c>
      <c r="L87" s="31">
        <f t="shared" si="6"/>
        <v>0</v>
      </c>
      <c r="M87" s="372"/>
      <c r="N87" s="286"/>
      <c r="O87" s="179"/>
      <c r="P87" s="287"/>
      <c r="Q87" s="286"/>
      <c r="R87" s="179"/>
      <c r="S87" s="287"/>
      <c r="T87" s="291">
        <f t="shared" si="59"/>
        <v>0</v>
      </c>
      <c r="U87" s="22">
        <f t="shared" si="60"/>
        <v>0</v>
      </c>
      <c r="V87" s="23">
        <f t="shared" si="61"/>
        <v>0</v>
      </c>
    </row>
    <row r="88" spans="1:22" s="272" customFormat="1" ht="13" x14ac:dyDescent="0.25">
      <c r="A88" s="24" t="s">
        <v>226</v>
      </c>
      <c r="B88" s="25" t="s">
        <v>45</v>
      </c>
      <c r="C88" s="25"/>
      <c r="D88" s="866"/>
      <c r="E88" s="866"/>
      <c r="F88" s="866"/>
      <c r="G88" s="26">
        <f>SUM(G89:G100)</f>
        <v>1776000</v>
      </c>
      <c r="H88" s="26">
        <f>SUM(H89:H100)</f>
        <v>1903861.3439999993</v>
      </c>
      <c r="I88" s="387">
        <f t="shared" ref="I88:J88" si="62">SUM(I89:I100)</f>
        <v>251264</v>
      </c>
      <c r="J88" s="387">
        <f t="shared" si="62"/>
        <v>278283</v>
      </c>
      <c r="K88" s="26">
        <f t="shared" si="58"/>
        <v>1625578.3439999993</v>
      </c>
      <c r="L88" s="37">
        <f t="shared" si="6"/>
        <v>0.85383231773836565</v>
      </c>
      <c r="M88" s="372"/>
      <c r="N88" s="26">
        <f t="shared" ref="N88:O88" si="63">SUM(N89:N100)</f>
        <v>810026.44</v>
      </c>
      <c r="O88" s="26">
        <f t="shared" si="63"/>
        <v>820450.14</v>
      </c>
      <c r="P88" s="287"/>
      <c r="Q88" s="26">
        <f t="shared" ref="Q88:U88" si="64">SUM(Q89:Q100)</f>
        <v>0</v>
      </c>
      <c r="R88" s="26">
        <f t="shared" si="64"/>
        <v>0</v>
      </c>
      <c r="S88" s="26">
        <f t="shared" si="64"/>
        <v>0</v>
      </c>
      <c r="T88" s="26">
        <f t="shared" si="64"/>
        <v>1098733.1399999999</v>
      </c>
      <c r="U88" s="26">
        <f t="shared" si="64"/>
        <v>805128.20399999991</v>
      </c>
      <c r="V88" s="23">
        <f t="shared" si="61"/>
        <v>0.57710775181325402</v>
      </c>
    </row>
    <row r="89" spans="1:22" s="272" customFormat="1" ht="25" x14ac:dyDescent="0.25">
      <c r="A89" s="20" t="s">
        <v>227</v>
      </c>
      <c r="B89" s="288" t="s">
        <v>228</v>
      </c>
      <c r="C89" s="288"/>
      <c r="D89" s="413" t="s">
        <v>196</v>
      </c>
      <c r="E89" s="297">
        <v>1</v>
      </c>
      <c r="F89" s="414">
        <v>25000</v>
      </c>
      <c r="G89" s="424">
        <f>E89*F89</f>
        <v>25000</v>
      </c>
      <c r="H89" s="407">
        <f>G89*'[1]Consolidated Budget'!$D$10</f>
        <v>26799.85</v>
      </c>
      <c r="I89" s="427">
        <v>19871</v>
      </c>
      <c r="J89" s="428">
        <v>20835</v>
      </c>
      <c r="K89" s="407">
        <f t="shared" si="58"/>
        <v>5964.8499999999985</v>
      </c>
      <c r="L89" s="31">
        <f t="shared" si="6"/>
        <v>0.22257027557990058</v>
      </c>
      <c r="M89" s="372"/>
      <c r="N89" s="286">
        <v>0</v>
      </c>
      <c r="O89" s="179">
        <v>0</v>
      </c>
      <c r="P89" s="287"/>
      <c r="Q89" s="286"/>
      <c r="R89" s="179"/>
      <c r="S89" s="287"/>
      <c r="T89" s="291">
        <f t="shared" ref="T89:T100" si="65">J89+O89+R89</f>
        <v>20835</v>
      </c>
      <c r="U89" s="22">
        <f t="shared" ref="U89:U100" si="66">$H89-T89</f>
        <v>5964.8499999999985</v>
      </c>
      <c r="V89" s="23">
        <f t="shared" si="61"/>
        <v>0.77742972442009939</v>
      </c>
    </row>
    <row r="90" spans="1:22" s="272" customFormat="1" ht="27" customHeight="1" x14ac:dyDescent="0.25">
      <c r="A90" s="20" t="s">
        <v>229</v>
      </c>
      <c r="B90" s="288" t="s">
        <v>230</v>
      </c>
      <c r="C90" s="288"/>
      <c r="D90" s="413" t="s">
        <v>150</v>
      </c>
      <c r="E90" s="297">
        <v>1</v>
      </c>
      <c r="F90" s="414">
        <v>2500</v>
      </c>
      <c r="G90" s="424">
        <f>E90*F90</f>
        <v>2500</v>
      </c>
      <c r="H90" s="407">
        <f>G90*'[1]Consolidated Budget'!$D$10</f>
        <v>2679.9849999999997</v>
      </c>
      <c r="I90" s="408">
        <v>1472</v>
      </c>
      <c r="J90" s="429">
        <v>1638</v>
      </c>
      <c r="K90" s="407">
        <f t="shared" si="58"/>
        <v>1041.9849999999997</v>
      </c>
      <c r="L90" s="31">
        <f t="shared" si="6"/>
        <v>0.38880254926799956</v>
      </c>
      <c r="M90" s="372"/>
      <c r="N90" s="286">
        <v>0</v>
      </c>
      <c r="O90" s="179">
        <v>0</v>
      </c>
      <c r="P90" s="287"/>
      <c r="Q90" s="286"/>
      <c r="R90" s="179"/>
      <c r="S90" s="287"/>
      <c r="T90" s="291">
        <f t="shared" si="65"/>
        <v>1638</v>
      </c>
      <c r="U90" s="22">
        <f t="shared" si="66"/>
        <v>1041.9849999999997</v>
      </c>
      <c r="V90" s="23">
        <f t="shared" si="61"/>
        <v>0.61119745073200049</v>
      </c>
    </row>
    <row r="91" spans="1:22" s="272" customFormat="1" ht="32.25" customHeight="1" x14ac:dyDescent="0.25">
      <c r="A91" s="20" t="s">
        <v>231</v>
      </c>
      <c r="B91" s="288" t="s">
        <v>232</v>
      </c>
      <c r="C91" s="288"/>
      <c r="D91" s="413" t="s">
        <v>196</v>
      </c>
      <c r="E91" s="297">
        <v>1</v>
      </c>
      <c r="F91" s="414">
        <v>976000</v>
      </c>
      <c r="G91" s="424">
        <f t="shared" ref="G91:G100" si="67">E91*F91</f>
        <v>976000</v>
      </c>
      <c r="H91" s="407">
        <f>G91*'[1]Consolidated Budget'!$D$10</f>
        <v>1046266.1439999999</v>
      </c>
      <c r="I91" s="408">
        <v>42568</v>
      </c>
      <c r="J91" s="429">
        <v>47361</v>
      </c>
      <c r="K91" s="407">
        <f t="shared" si="58"/>
        <v>998905.14399999985</v>
      </c>
      <c r="L91" s="31">
        <f t="shared" si="6"/>
        <v>0.954733314968089</v>
      </c>
      <c r="M91" s="372"/>
      <c r="N91" s="286">
        <v>365378.81</v>
      </c>
      <c r="O91" s="179">
        <v>376328.9</v>
      </c>
      <c r="P91" s="287"/>
      <c r="Q91" s="286"/>
      <c r="R91" s="179"/>
      <c r="S91" s="287"/>
      <c r="T91" s="291">
        <f t="shared" si="65"/>
        <v>423689.9</v>
      </c>
      <c r="U91" s="22">
        <f t="shared" si="66"/>
        <v>622576.24399999983</v>
      </c>
      <c r="V91" s="23">
        <f t="shared" si="61"/>
        <v>0.40495422931318714</v>
      </c>
    </row>
    <row r="92" spans="1:22" s="272" customFormat="1" ht="25" x14ac:dyDescent="0.25">
      <c r="A92" s="20" t="s">
        <v>233</v>
      </c>
      <c r="B92" s="288" t="s">
        <v>234</v>
      </c>
      <c r="C92" s="288"/>
      <c r="D92" s="413" t="s">
        <v>196</v>
      </c>
      <c r="E92" s="297">
        <v>1</v>
      </c>
      <c r="F92" s="414">
        <v>288000</v>
      </c>
      <c r="G92" s="424">
        <f t="shared" si="67"/>
        <v>288000</v>
      </c>
      <c r="H92" s="407">
        <f>G92*'[1]Consolidated Budget'!$D$10</f>
        <v>308734.272</v>
      </c>
      <c r="I92" s="408">
        <v>116330</v>
      </c>
      <c r="J92" s="429">
        <v>129429</v>
      </c>
      <c r="K92" s="407">
        <f t="shared" si="58"/>
        <v>179305.272</v>
      </c>
      <c r="L92" s="31">
        <f t="shared" si="6"/>
        <v>0.58077540545935891</v>
      </c>
      <c r="M92" s="372"/>
      <c r="N92" s="286">
        <v>170209.13</v>
      </c>
      <c r="O92" s="179">
        <v>166751.65</v>
      </c>
      <c r="P92" s="287"/>
      <c r="Q92" s="286"/>
      <c r="R92" s="179"/>
      <c r="S92" s="287"/>
      <c r="T92" s="291">
        <f t="shared" si="65"/>
        <v>296180.65000000002</v>
      </c>
      <c r="U92" s="22">
        <f t="shared" si="66"/>
        <v>12553.621999999974</v>
      </c>
      <c r="V92" s="23">
        <f t="shared" si="61"/>
        <v>0.95933842420967119</v>
      </c>
    </row>
    <row r="93" spans="1:22" s="272" customFormat="1" ht="13" x14ac:dyDescent="0.25">
      <c r="A93" s="20" t="s">
        <v>235</v>
      </c>
      <c r="B93" s="288" t="s">
        <v>236</v>
      </c>
      <c r="C93" s="288"/>
      <c r="D93" s="413" t="s">
        <v>196</v>
      </c>
      <c r="E93" s="297">
        <v>1</v>
      </c>
      <c r="F93" s="414">
        <v>2000</v>
      </c>
      <c r="G93" s="424">
        <f t="shared" si="67"/>
        <v>2000</v>
      </c>
      <c r="H93" s="407">
        <f>G93*'[1]Consolidated Budget'!$D$10</f>
        <v>2143.9879999999998</v>
      </c>
      <c r="I93" s="408">
        <v>0</v>
      </c>
      <c r="J93" s="429">
        <v>0</v>
      </c>
      <c r="K93" s="407">
        <f t="shared" si="58"/>
        <v>2143.9879999999998</v>
      </c>
      <c r="L93" s="31">
        <f t="shared" si="6"/>
        <v>1</v>
      </c>
      <c r="M93" s="372"/>
      <c r="N93" s="286">
        <v>0</v>
      </c>
      <c r="O93" s="179">
        <v>0</v>
      </c>
      <c r="P93" s="287"/>
      <c r="Q93" s="286"/>
      <c r="R93" s="179"/>
      <c r="S93" s="287"/>
      <c r="T93" s="291">
        <f t="shared" si="65"/>
        <v>0</v>
      </c>
      <c r="U93" s="22">
        <f t="shared" si="66"/>
        <v>2143.9879999999998</v>
      </c>
      <c r="V93" s="23">
        <f t="shared" si="61"/>
        <v>0</v>
      </c>
    </row>
    <row r="94" spans="1:22" s="272" customFormat="1" ht="13" x14ac:dyDescent="0.25">
      <c r="A94" s="20" t="s">
        <v>237</v>
      </c>
      <c r="B94" s="288" t="s">
        <v>238</v>
      </c>
      <c r="C94" s="288"/>
      <c r="D94" s="413" t="s">
        <v>239</v>
      </c>
      <c r="E94" s="297" t="s">
        <v>174</v>
      </c>
      <c r="F94" s="414">
        <v>2500</v>
      </c>
      <c r="G94" s="424">
        <v>0</v>
      </c>
      <c r="H94" s="407">
        <f>G94*'[1]Consolidated Budget'!$D$10</f>
        <v>0</v>
      </c>
      <c r="I94" s="408">
        <v>0</v>
      </c>
      <c r="J94" s="429">
        <v>0</v>
      </c>
      <c r="K94" s="407">
        <f t="shared" si="58"/>
        <v>0</v>
      </c>
      <c r="L94" s="31">
        <f t="shared" si="6"/>
        <v>0</v>
      </c>
      <c r="M94" s="372"/>
      <c r="N94" s="286">
        <v>0</v>
      </c>
      <c r="O94" s="179">
        <v>0</v>
      </c>
      <c r="P94" s="287"/>
      <c r="Q94" s="286"/>
      <c r="R94" s="179"/>
      <c r="S94" s="287"/>
      <c r="T94" s="291">
        <f t="shared" si="65"/>
        <v>0</v>
      </c>
      <c r="U94" s="22">
        <f t="shared" si="66"/>
        <v>0</v>
      </c>
      <c r="V94" s="23">
        <f t="shared" si="61"/>
        <v>0</v>
      </c>
    </row>
    <row r="95" spans="1:22" s="272" customFormat="1" ht="25" x14ac:dyDescent="0.25">
      <c r="A95" s="20" t="s">
        <v>240</v>
      </c>
      <c r="B95" s="288" t="s">
        <v>241</v>
      </c>
      <c r="C95" s="288"/>
      <c r="D95" s="413" t="s">
        <v>196</v>
      </c>
      <c r="E95" s="297">
        <v>1</v>
      </c>
      <c r="F95" s="414">
        <v>308500</v>
      </c>
      <c r="G95" s="424">
        <f t="shared" si="67"/>
        <v>308500</v>
      </c>
      <c r="H95" s="407">
        <f>G95*'[1]Consolidated Budget'!$D$10</f>
        <v>330710.14899999998</v>
      </c>
      <c r="I95" s="408">
        <v>27859</v>
      </c>
      <c r="J95" s="429">
        <v>30996</v>
      </c>
      <c r="K95" s="407">
        <f t="shared" si="58"/>
        <v>299714.14899999998</v>
      </c>
      <c r="L95" s="31">
        <f t="shared" si="6"/>
        <v>0.90627442159327265</v>
      </c>
      <c r="M95" s="372"/>
      <c r="N95" s="286">
        <v>201475.14</v>
      </c>
      <c r="O95" s="179">
        <v>203391.94</v>
      </c>
      <c r="P95" s="287"/>
      <c r="Q95" s="286"/>
      <c r="R95" s="179"/>
      <c r="S95" s="287"/>
      <c r="T95" s="291">
        <f t="shared" si="65"/>
        <v>234387.94</v>
      </c>
      <c r="U95" s="22">
        <f t="shared" si="66"/>
        <v>96322.208999999973</v>
      </c>
      <c r="V95" s="23">
        <f t="shared" si="61"/>
        <v>0.70874129720161694</v>
      </c>
    </row>
    <row r="96" spans="1:22" s="272" customFormat="1" ht="13" x14ac:dyDescent="0.25">
      <c r="A96" s="20" t="s">
        <v>242</v>
      </c>
      <c r="B96" s="288" t="s">
        <v>243</v>
      </c>
      <c r="C96" s="288"/>
      <c r="D96" s="413" t="s">
        <v>239</v>
      </c>
      <c r="E96" s="297" t="s">
        <v>174</v>
      </c>
      <c r="F96" s="414">
        <v>2500</v>
      </c>
      <c r="G96" s="424">
        <v>0</v>
      </c>
      <c r="H96" s="407">
        <f>G96*'[1]Consolidated Budget'!$D$10</f>
        <v>0</v>
      </c>
      <c r="I96" s="408">
        <v>0</v>
      </c>
      <c r="J96" s="429">
        <v>0</v>
      </c>
      <c r="K96" s="407">
        <f t="shared" si="58"/>
        <v>0</v>
      </c>
      <c r="L96" s="31">
        <f t="shared" si="6"/>
        <v>0</v>
      </c>
      <c r="M96" s="372"/>
      <c r="N96" s="286">
        <v>0</v>
      </c>
      <c r="O96" s="179">
        <v>0</v>
      </c>
      <c r="P96" s="287"/>
      <c r="Q96" s="286"/>
      <c r="R96" s="179"/>
      <c r="S96" s="287"/>
      <c r="T96" s="291">
        <f t="shared" si="65"/>
        <v>0</v>
      </c>
      <c r="U96" s="22">
        <f t="shared" si="66"/>
        <v>0</v>
      </c>
      <c r="V96" s="23">
        <f t="shared" si="61"/>
        <v>0</v>
      </c>
    </row>
    <row r="97" spans="1:22" s="272" customFormat="1" ht="13" x14ac:dyDescent="0.25">
      <c r="A97" s="20" t="s">
        <v>244</v>
      </c>
      <c r="B97" s="288" t="s">
        <v>245</v>
      </c>
      <c r="C97" s="288"/>
      <c r="D97" s="413" t="s">
        <v>196</v>
      </c>
      <c r="E97" s="297">
        <v>1</v>
      </c>
      <c r="F97" s="414">
        <v>144000</v>
      </c>
      <c r="G97" s="424">
        <f t="shared" si="67"/>
        <v>144000</v>
      </c>
      <c r="H97" s="407">
        <f>G97*'[1]Consolidated Budget'!$D$10</f>
        <v>154367.136</v>
      </c>
      <c r="I97" s="408">
        <v>43164</v>
      </c>
      <c r="J97" s="429">
        <v>48024</v>
      </c>
      <c r="K97" s="407">
        <f t="shared" si="58"/>
        <v>106343.136</v>
      </c>
      <c r="L97" s="31">
        <f t="shared" si="6"/>
        <v>0.68889751248607733</v>
      </c>
      <c r="M97" s="372"/>
      <c r="N97" s="286">
        <v>58882.29</v>
      </c>
      <c r="O97" s="179">
        <v>59474.400000000001</v>
      </c>
      <c r="P97" s="287"/>
      <c r="Q97" s="286"/>
      <c r="R97" s="179"/>
      <c r="S97" s="287"/>
      <c r="T97" s="291">
        <f t="shared" si="65"/>
        <v>107498.4</v>
      </c>
      <c r="U97" s="22">
        <f t="shared" si="66"/>
        <v>46868.736000000004</v>
      </c>
      <c r="V97" s="23">
        <f t="shared" si="61"/>
        <v>0.69638138521919579</v>
      </c>
    </row>
    <row r="98" spans="1:22" s="272" customFormat="1" ht="13" x14ac:dyDescent="0.25">
      <c r="A98" s="20" t="s">
        <v>246</v>
      </c>
      <c r="B98" s="288" t="s">
        <v>247</v>
      </c>
      <c r="C98" s="288"/>
      <c r="D98" s="413" t="s">
        <v>248</v>
      </c>
      <c r="E98" s="297" t="s">
        <v>174</v>
      </c>
      <c r="F98" s="414">
        <v>1000</v>
      </c>
      <c r="G98" s="424">
        <v>0</v>
      </c>
      <c r="H98" s="407">
        <f>G98*'[1]Consolidated Budget'!$D$10</f>
        <v>0</v>
      </c>
      <c r="I98" s="408">
        <v>0</v>
      </c>
      <c r="J98" s="429">
        <v>0</v>
      </c>
      <c r="K98" s="407">
        <f t="shared" si="58"/>
        <v>0</v>
      </c>
      <c r="L98" s="31">
        <f t="shared" si="6"/>
        <v>0</v>
      </c>
      <c r="M98" s="372"/>
      <c r="N98" s="286">
        <v>0</v>
      </c>
      <c r="O98" s="179">
        <v>0</v>
      </c>
      <c r="P98" s="287"/>
      <c r="Q98" s="286"/>
      <c r="R98" s="179"/>
      <c r="S98" s="287"/>
      <c r="T98" s="291">
        <f t="shared" si="65"/>
        <v>0</v>
      </c>
      <c r="U98" s="22">
        <f t="shared" si="66"/>
        <v>0</v>
      </c>
      <c r="V98" s="23">
        <f t="shared" si="61"/>
        <v>0</v>
      </c>
    </row>
    <row r="99" spans="1:22" s="272" customFormat="1" ht="34.5" customHeight="1" x14ac:dyDescent="0.25">
      <c r="A99" s="20" t="s">
        <v>249</v>
      </c>
      <c r="B99" s="288" t="s">
        <v>250</v>
      </c>
      <c r="C99" s="288"/>
      <c r="D99" s="413" t="s">
        <v>150</v>
      </c>
      <c r="E99" s="297">
        <v>2</v>
      </c>
      <c r="F99" s="414">
        <v>10000</v>
      </c>
      <c r="G99" s="424">
        <f t="shared" si="67"/>
        <v>20000</v>
      </c>
      <c r="H99" s="407">
        <f>G99*'[1]Consolidated Budget'!$D$10</f>
        <v>21439.879999999997</v>
      </c>
      <c r="I99" s="408">
        <v>0</v>
      </c>
      <c r="J99" s="429">
        <v>0</v>
      </c>
      <c r="K99" s="407">
        <f t="shared" si="58"/>
        <v>21439.879999999997</v>
      </c>
      <c r="L99" s="31">
        <f t="shared" si="6"/>
        <v>1</v>
      </c>
      <c r="M99" s="372"/>
      <c r="N99" s="286">
        <v>12047.35</v>
      </c>
      <c r="O99" s="179">
        <v>12479.2</v>
      </c>
      <c r="P99" s="287"/>
      <c r="Q99" s="286"/>
      <c r="R99" s="179"/>
      <c r="S99" s="287"/>
      <c r="T99" s="291">
        <f t="shared" si="65"/>
        <v>12479.2</v>
      </c>
      <c r="U99" s="22">
        <f t="shared" si="66"/>
        <v>8960.6799999999967</v>
      </c>
      <c r="V99" s="23">
        <f t="shared" si="61"/>
        <v>0.58205549657927202</v>
      </c>
    </row>
    <row r="100" spans="1:22" s="272" customFormat="1" ht="13" x14ac:dyDescent="0.25">
      <c r="A100" s="20" t="s">
        <v>251</v>
      </c>
      <c r="B100" s="288" t="s">
        <v>252</v>
      </c>
      <c r="C100" s="288"/>
      <c r="D100" s="413" t="s">
        <v>150</v>
      </c>
      <c r="E100" s="297">
        <v>8</v>
      </c>
      <c r="F100" s="414">
        <v>1250</v>
      </c>
      <c r="G100" s="424">
        <f t="shared" si="67"/>
        <v>10000</v>
      </c>
      <c r="H100" s="407">
        <f>G100*'[1]Consolidated Budget'!$D$10</f>
        <v>10719.939999999999</v>
      </c>
      <c r="I100" s="408">
        <v>0</v>
      </c>
      <c r="J100" s="429">
        <v>0</v>
      </c>
      <c r="K100" s="407">
        <f t="shared" si="58"/>
        <v>10719.939999999999</v>
      </c>
      <c r="L100" s="31">
        <f t="shared" si="6"/>
        <v>1</v>
      </c>
      <c r="M100" s="372"/>
      <c r="N100" s="286">
        <v>2033.72</v>
      </c>
      <c r="O100" s="179">
        <v>2024.05</v>
      </c>
      <c r="P100" s="287"/>
      <c r="Q100" s="286"/>
      <c r="R100" s="179"/>
      <c r="S100" s="287"/>
      <c r="T100" s="291">
        <f t="shared" si="65"/>
        <v>2024.05</v>
      </c>
      <c r="U100" s="22">
        <f t="shared" si="66"/>
        <v>8695.89</v>
      </c>
      <c r="V100" s="23">
        <f t="shared" si="61"/>
        <v>0.18881169111021145</v>
      </c>
    </row>
    <row r="101" spans="1:22" s="272" customFormat="1" ht="13" x14ac:dyDescent="0.25">
      <c r="A101" s="24" t="s">
        <v>253</v>
      </c>
      <c r="B101" s="25" t="s">
        <v>46</v>
      </c>
      <c r="C101" s="25"/>
      <c r="D101" s="866"/>
      <c r="E101" s="866"/>
      <c r="F101" s="866"/>
      <c r="G101" s="26">
        <f>SUM(G102:G109)</f>
        <v>13000</v>
      </c>
      <c r="H101" s="26">
        <f>SUM(H102:H109)</f>
        <v>13935.921999999999</v>
      </c>
      <c r="I101" s="387">
        <f t="shared" ref="I101:J101" si="68">SUM(I102:I109)</f>
        <v>0</v>
      </c>
      <c r="J101" s="387">
        <f t="shared" si="68"/>
        <v>0</v>
      </c>
      <c r="K101" s="26">
        <f t="shared" si="58"/>
        <v>13935.921999999999</v>
      </c>
      <c r="L101" s="37">
        <f t="shared" si="6"/>
        <v>1</v>
      </c>
      <c r="M101" s="372"/>
      <c r="N101" s="26">
        <f t="shared" ref="N101:O101" si="69">SUM(N102:N109)</f>
        <v>0</v>
      </c>
      <c r="O101" s="26">
        <f t="shared" si="69"/>
        <v>0</v>
      </c>
      <c r="P101" s="287"/>
      <c r="Q101" s="26">
        <f t="shared" ref="Q101:U101" si="70">SUM(Q102:Q109)</f>
        <v>0</v>
      </c>
      <c r="R101" s="26">
        <f t="shared" si="70"/>
        <v>0</v>
      </c>
      <c r="S101" s="26">
        <f t="shared" si="70"/>
        <v>0</v>
      </c>
      <c r="T101" s="26">
        <f t="shared" si="70"/>
        <v>0</v>
      </c>
      <c r="U101" s="26">
        <f t="shared" si="70"/>
        <v>13935.921999999999</v>
      </c>
      <c r="V101" s="23">
        <f t="shared" si="61"/>
        <v>0</v>
      </c>
    </row>
    <row r="102" spans="1:22" s="272" customFormat="1" ht="25" x14ac:dyDescent="0.25">
      <c r="A102" s="20" t="s">
        <v>254</v>
      </c>
      <c r="B102" s="288" t="s">
        <v>255</v>
      </c>
      <c r="C102" s="288"/>
      <c r="D102" s="289" t="s">
        <v>183</v>
      </c>
      <c r="E102" s="289">
        <v>1</v>
      </c>
      <c r="F102" s="290">
        <v>10000</v>
      </c>
      <c r="G102" s="424">
        <f t="shared" ref="G102:G109" si="71">E102*F102</f>
        <v>10000</v>
      </c>
      <c r="H102" s="407">
        <f>G102*'[1]Consolidated Budget'!$D$10</f>
        <v>10719.939999999999</v>
      </c>
      <c r="I102" s="425"/>
      <c r="J102" s="425"/>
      <c r="K102" s="407">
        <f t="shared" si="58"/>
        <v>10719.939999999999</v>
      </c>
      <c r="L102" s="31">
        <f t="shared" si="6"/>
        <v>1</v>
      </c>
      <c r="M102" s="372"/>
      <c r="N102" s="286">
        <v>0</v>
      </c>
      <c r="O102" s="179">
        <v>0</v>
      </c>
      <c r="P102" s="287"/>
      <c r="Q102" s="286"/>
      <c r="R102" s="179"/>
      <c r="S102" s="287"/>
      <c r="T102" s="291">
        <f t="shared" ref="T102:T109" si="72">J102+O102+R102</f>
        <v>0</v>
      </c>
      <c r="U102" s="22">
        <f t="shared" ref="U102:U109" si="73">$H102-T102</f>
        <v>10719.939999999999</v>
      </c>
      <c r="V102" s="23">
        <f t="shared" si="61"/>
        <v>0</v>
      </c>
    </row>
    <row r="103" spans="1:22" s="272" customFormat="1" ht="13" x14ac:dyDescent="0.25">
      <c r="A103" s="20" t="s">
        <v>256</v>
      </c>
      <c r="B103" s="288" t="s">
        <v>257</v>
      </c>
      <c r="C103" s="288"/>
      <c r="D103" s="289" t="s">
        <v>258</v>
      </c>
      <c r="E103" s="289">
        <v>2</v>
      </c>
      <c r="F103" s="290">
        <v>1500</v>
      </c>
      <c r="G103" s="424">
        <f t="shared" si="71"/>
        <v>3000</v>
      </c>
      <c r="H103" s="407">
        <f>G103*'[1]Consolidated Budget'!$D$10</f>
        <v>3215.9819999999995</v>
      </c>
      <c r="I103" s="425"/>
      <c r="J103" s="425"/>
      <c r="K103" s="407">
        <f t="shared" si="58"/>
        <v>3215.9819999999995</v>
      </c>
      <c r="L103" s="31">
        <f t="shared" si="6"/>
        <v>1</v>
      </c>
      <c r="M103" s="372"/>
      <c r="N103" s="286">
        <v>0</v>
      </c>
      <c r="O103" s="179">
        <v>0</v>
      </c>
      <c r="P103" s="287"/>
      <c r="Q103" s="286"/>
      <c r="R103" s="179"/>
      <c r="S103" s="287"/>
      <c r="T103" s="291">
        <f t="shared" si="72"/>
        <v>0</v>
      </c>
      <c r="U103" s="22">
        <f t="shared" si="73"/>
        <v>3215.9819999999995</v>
      </c>
      <c r="V103" s="23">
        <f t="shared" si="61"/>
        <v>0</v>
      </c>
    </row>
    <row r="104" spans="1:22" s="272" customFormat="1" ht="13" x14ac:dyDescent="0.25">
      <c r="A104" s="20" t="s">
        <v>259</v>
      </c>
      <c r="B104" s="288"/>
      <c r="C104" s="288"/>
      <c r="D104" s="289"/>
      <c r="E104" s="289"/>
      <c r="F104" s="290"/>
      <c r="G104" s="424">
        <f t="shared" si="71"/>
        <v>0</v>
      </c>
      <c r="H104" s="407">
        <f>G104*'[1]Consolidated Budget'!$D$10</f>
        <v>0</v>
      </c>
      <c r="I104" s="425"/>
      <c r="J104" s="425"/>
      <c r="K104" s="407">
        <f t="shared" si="58"/>
        <v>0</v>
      </c>
      <c r="L104" s="31">
        <f t="shared" si="6"/>
        <v>0</v>
      </c>
      <c r="M104" s="372"/>
      <c r="N104" s="286"/>
      <c r="O104" s="179"/>
      <c r="P104" s="287"/>
      <c r="Q104" s="286"/>
      <c r="R104" s="179"/>
      <c r="S104" s="287"/>
      <c r="T104" s="291">
        <f t="shared" si="72"/>
        <v>0</v>
      </c>
      <c r="U104" s="22">
        <f t="shared" si="73"/>
        <v>0</v>
      </c>
      <c r="V104" s="23">
        <f t="shared" si="61"/>
        <v>0</v>
      </c>
    </row>
    <row r="105" spans="1:22" s="272" customFormat="1" ht="13" x14ac:dyDescent="0.25">
      <c r="A105" s="20" t="s">
        <v>260</v>
      </c>
      <c r="B105" s="288"/>
      <c r="C105" s="288"/>
      <c r="D105" s="289"/>
      <c r="E105" s="289"/>
      <c r="F105" s="290"/>
      <c r="G105" s="424">
        <f t="shared" si="71"/>
        <v>0</v>
      </c>
      <c r="H105" s="407">
        <f>G105*'[1]Consolidated Budget'!$D$10</f>
        <v>0</v>
      </c>
      <c r="I105" s="425"/>
      <c r="J105" s="425"/>
      <c r="K105" s="407">
        <f t="shared" si="58"/>
        <v>0</v>
      </c>
      <c r="L105" s="31">
        <f t="shared" si="6"/>
        <v>0</v>
      </c>
      <c r="M105" s="372"/>
      <c r="N105" s="286"/>
      <c r="O105" s="179"/>
      <c r="P105" s="287"/>
      <c r="Q105" s="286"/>
      <c r="R105" s="179"/>
      <c r="S105" s="287"/>
      <c r="T105" s="291">
        <f t="shared" si="72"/>
        <v>0</v>
      </c>
      <c r="U105" s="22">
        <f t="shared" si="73"/>
        <v>0</v>
      </c>
      <c r="V105" s="23">
        <f t="shared" si="61"/>
        <v>0</v>
      </c>
    </row>
    <row r="106" spans="1:22" s="272" customFormat="1" ht="13" x14ac:dyDescent="0.25">
      <c r="A106" s="20" t="s">
        <v>261</v>
      </c>
      <c r="B106" s="288"/>
      <c r="C106" s="288"/>
      <c r="D106" s="289"/>
      <c r="E106" s="289"/>
      <c r="F106" s="290"/>
      <c r="G106" s="21">
        <f t="shared" si="71"/>
        <v>0</v>
      </c>
      <c r="H106" s="156">
        <f>G106*'Consolidated Budget(old one)'!$D$10</f>
        <v>0</v>
      </c>
      <c r="I106" s="385"/>
      <c r="J106" s="385"/>
      <c r="K106" s="156">
        <f t="shared" si="58"/>
        <v>0</v>
      </c>
      <c r="L106" s="31">
        <f t="shared" si="6"/>
        <v>0</v>
      </c>
      <c r="M106" s="372"/>
      <c r="N106" s="286"/>
      <c r="O106" s="179"/>
      <c r="P106" s="287"/>
      <c r="Q106" s="286"/>
      <c r="R106" s="179"/>
      <c r="S106" s="287"/>
      <c r="T106" s="291">
        <f t="shared" si="72"/>
        <v>0</v>
      </c>
      <c r="U106" s="22">
        <f t="shared" si="73"/>
        <v>0</v>
      </c>
      <c r="V106" s="23">
        <f t="shared" si="61"/>
        <v>0</v>
      </c>
    </row>
    <row r="107" spans="1:22" s="272" customFormat="1" ht="13" x14ac:dyDescent="0.25">
      <c r="A107" s="20" t="s">
        <v>262</v>
      </c>
      <c r="B107" s="288"/>
      <c r="C107" s="288"/>
      <c r="D107" s="289"/>
      <c r="E107" s="289"/>
      <c r="F107" s="290"/>
      <c r="G107" s="21">
        <f t="shared" si="71"/>
        <v>0</v>
      </c>
      <c r="H107" s="156">
        <f>G107*'Consolidated Budget(old one)'!$D$10</f>
        <v>0</v>
      </c>
      <c r="I107" s="385"/>
      <c r="J107" s="385"/>
      <c r="K107" s="156">
        <f t="shared" si="58"/>
        <v>0</v>
      </c>
      <c r="L107" s="31">
        <f t="shared" si="6"/>
        <v>0</v>
      </c>
      <c r="M107" s="372"/>
      <c r="N107" s="286"/>
      <c r="O107" s="179"/>
      <c r="P107" s="287"/>
      <c r="Q107" s="286"/>
      <c r="R107" s="179"/>
      <c r="S107" s="287"/>
      <c r="T107" s="291">
        <f t="shared" si="72"/>
        <v>0</v>
      </c>
      <c r="U107" s="22">
        <f t="shared" si="73"/>
        <v>0</v>
      </c>
      <c r="V107" s="23">
        <f t="shared" si="61"/>
        <v>0</v>
      </c>
    </row>
    <row r="108" spans="1:22" s="272" customFormat="1" ht="13" x14ac:dyDescent="0.25">
      <c r="A108" s="20" t="s">
        <v>263</v>
      </c>
      <c r="B108" s="288"/>
      <c r="C108" s="288"/>
      <c r="D108" s="289"/>
      <c r="E108" s="289"/>
      <c r="F108" s="290"/>
      <c r="G108" s="21">
        <f t="shared" si="71"/>
        <v>0</v>
      </c>
      <c r="H108" s="156">
        <f>G108*'Consolidated Budget(old one)'!$D$10</f>
        <v>0</v>
      </c>
      <c r="I108" s="385"/>
      <c r="J108" s="385"/>
      <c r="K108" s="156">
        <f t="shared" si="58"/>
        <v>0</v>
      </c>
      <c r="L108" s="31">
        <f t="shared" si="6"/>
        <v>0</v>
      </c>
      <c r="M108" s="372"/>
      <c r="N108" s="286"/>
      <c r="O108" s="179"/>
      <c r="P108" s="287"/>
      <c r="Q108" s="286"/>
      <c r="R108" s="179"/>
      <c r="S108" s="287"/>
      <c r="T108" s="291">
        <f t="shared" si="72"/>
        <v>0</v>
      </c>
      <c r="U108" s="22">
        <f t="shared" si="73"/>
        <v>0</v>
      </c>
      <c r="V108" s="23">
        <f t="shared" si="61"/>
        <v>0</v>
      </c>
    </row>
    <row r="109" spans="1:22" s="272" customFormat="1" ht="13" x14ac:dyDescent="0.25">
      <c r="A109" s="20" t="s">
        <v>264</v>
      </c>
      <c r="B109" s="288"/>
      <c r="C109" s="288"/>
      <c r="D109" s="289"/>
      <c r="E109" s="289"/>
      <c r="F109" s="290"/>
      <c r="G109" s="21">
        <f t="shared" si="71"/>
        <v>0</v>
      </c>
      <c r="H109" s="156">
        <f>G109*'Consolidated Budget(old one)'!$D$10</f>
        <v>0</v>
      </c>
      <c r="I109" s="385"/>
      <c r="J109" s="385"/>
      <c r="K109" s="156">
        <f t="shared" si="58"/>
        <v>0</v>
      </c>
      <c r="L109" s="31">
        <f t="shared" si="6"/>
        <v>0</v>
      </c>
      <c r="M109" s="372"/>
      <c r="N109" s="286"/>
      <c r="O109" s="179"/>
      <c r="P109" s="287"/>
      <c r="Q109" s="286"/>
      <c r="R109" s="179"/>
      <c r="S109" s="287"/>
      <c r="T109" s="291">
        <f t="shared" si="72"/>
        <v>0</v>
      </c>
      <c r="U109" s="22">
        <f t="shared" si="73"/>
        <v>0</v>
      </c>
      <c r="V109" s="23">
        <f t="shared" si="61"/>
        <v>0</v>
      </c>
    </row>
    <row r="110" spans="1:22" s="272" customFormat="1" ht="13" x14ac:dyDescent="0.25">
      <c r="A110" s="24" t="s">
        <v>265</v>
      </c>
      <c r="B110" s="25" t="s">
        <v>47</v>
      </c>
      <c r="C110" s="25"/>
      <c r="D110" s="866"/>
      <c r="E110" s="866"/>
      <c r="F110" s="866"/>
      <c r="G110" s="26">
        <f>SUM(G111:G122)</f>
        <v>79000</v>
      </c>
      <c r="H110" s="26">
        <f>SUM(H111:H122)</f>
        <v>84687.525999999983</v>
      </c>
      <c r="I110" s="387">
        <f t="shared" ref="I110:J110" si="74">SUM(I111:I122)</f>
        <v>0</v>
      </c>
      <c r="J110" s="387">
        <f t="shared" si="74"/>
        <v>0</v>
      </c>
      <c r="K110" s="26">
        <f t="shared" si="58"/>
        <v>84687.525999999983</v>
      </c>
      <c r="L110" s="37">
        <f t="shared" si="6"/>
        <v>1</v>
      </c>
      <c r="M110" s="372"/>
      <c r="N110" s="26">
        <f t="shared" ref="N110:O110" si="75">SUM(N111:N122)</f>
        <v>3381</v>
      </c>
      <c r="O110" s="26">
        <f t="shared" si="75"/>
        <v>3722.48</v>
      </c>
      <c r="P110" s="287"/>
      <c r="Q110" s="26">
        <f t="shared" ref="Q110:U110" si="76">SUM(Q111:Q122)</f>
        <v>0</v>
      </c>
      <c r="R110" s="26">
        <f t="shared" si="76"/>
        <v>0</v>
      </c>
      <c r="S110" s="26">
        <f t="shared" si="76"/>
        <v>0</v>
      </c>
      <c r="T110" s="26">
        <f t="shared" si="76"/>
        <v>3722.48</v>
      </c>
      <c r="U110" s="26">
        <f t="shared" si="76"/>
        <v>80965.045999999988</v>
      </c>
      <c r="V110" s="23">
        <f t="shared" si="61"/>
        <v>4.3955469900018106E-2</v>
      </c>
    </row>
    <row r="111" spans="1:22" s="272" customFormat="1" ht="50" x14ac:dyDescent="0.25">
      <c r="A111" s="20" t="s">
        <v>266</v>
      </c>
      <c r="B111" s="288" t="s">
        <v>267</v>
      </c>
      <c r="C111" s="288"/>
      <c r="D111" s="289" t="s">
        <v>183</v>
      </c>
      <c r="E111" s="430">
        <v>1</v>
      </c>
      <c r="F111" s="431">
        <v>12500</v>
      </c>
      <c r="G111" s="424">
        <f t="shared" ref="G111:G118" si="77">E111*F111</f>
        <v>12500</v>
      </c>
      <c r="H111" s="407">
        <f>G111*'[1]Consolidated Budget'!$D$10</f>
        <v>13399.924999999999</v>
      </c>
      <c r="I111" s="425"/>
      <c r="J111" s="425"/>
      <c r="K111" s="407">
        <f t="shared" si="58"/>
        <v>13399.924999999999</v>
      </c>
      <c r="L111" s="31">
        <f t="shared" si="6"/>
        <v>1</v>
      </c>
      <c r="M111" s="372"/>
      <c r="N111" s="286">
        <v>0</v>
      </c>
      <c r="O111" s="179">
        <v>0</v>
      </c>
      <c r="P111" s="287"/>
      <c r="Q111" s="286"/>
      <c r="R111" s="179"/>
      <c r="S111" s="287"/>
      <c r="T111" s="291">
        <f t="shared" ref="T111:T122" si="78">J111+O111+R111</f>
        <v>0</v>
      </c>
      <c r="U111" s="22">
        <f t="shared" ref="U111:U122" si="79">$H111-T111</f>
        <v>13399.924999999999</v>
      </c>
      <c r="V111" s="23">
        <f t="shared" si="61"/>
        <v>0</v>
      </c>
    </row>
    <row r="112" spans="1:22" s="272" customFormat="1" ht="50" x14ac:dyDescent="0.25">
      <c r="A112" s="20" t="s">
        <v>268</v>
      </c>
      <c r="B112" s="288" t="s">
        <v>269</v>
      </c>
      <c r="C112" s="288"/>
      <c r="D112" s="289" t="s">
        <v>183</v>
      </c>
      <c r="E112" s="430">
        <v>1</v>
      </c>
      <c r="F112" s="431">
        <v>5000</v>
      </c>
      <c r="G112" s="424">
        <f t="shared" si="77"/>
        <v>5000</v>
      </c>
      <c r="H112" s="407">
        <f>G112*'[1]Consolidated Budget'!$D$10</f>
        <v>5359.9699999999993</v>
      </c>
      <c r="I112" s="425"/>
      <c r="J112" s="425"/>
      <c r="K112" s="407">
        <f t="shared" si="58"/>
        <v>5359.9699999999993</v>
      </c>
      <c r="L112" s="31">
        <f t="shared" si="6"/>
        <v>1</v>
      </c>
      <c r="M112" s="372"/>
      <c r="N112" s="286">
        <v>0</v>
      </c>
      <c r="O112" s="179">
        <v>0</v>
      </c>
      <c r="P112" s="287"/>
      <c r="Q112" s="286"/>
      <c r="R112" s="179"/>
      <c r="S112" s="287"/>
      <c r="T112" s="291">
        <f t="shared" si="78"/>
        <v>0</v>
      </c>
      <c r="U112" s="22">
        <f t="shared" si="79"/>
        <v>5359.9699999999993</v>
      </c>
      <c r="V112" s="23">
        <f t="shared" si="61"/>
        <v>0</v>
      </c>
    </row>
    <row r="113" spans="1:22" s="272" customFormat="1" ht="62.5" x14ac:dyDescent="0.25">
      <c r="A113" s="20" t="s">
        <v>270</v>
      </c>
      <c r="B113" s="288" t="s">
        <v>271</v>
      </c>
      <c r="C113" s="288"/>
      <c r="D113" s="289" t="s">
        <v>272</v>
      </c>
      <c r="E113" s="430">
        <v>2</v>
      </c>
      <c r="F113" s="431">
        <v>6250</v>
      </c>
      <c r="G113" s="424">
        <f t="shared" si="77"/>
        <v>12500</v>
      </c>
      <c r="H113" s="407">
        <f>G113*'[1]Consolidated Budget'!$D$10</f>
        <v>13399.924999999999</v>
      </c>
      <c r="I113" s="425"/>
      <c r="J113" s="425"/>
      <c r="K113" s="407">
        <f t="shared" si="58"/>
        <v>13399.924999999999</v>
      </c>
      <c r="L113" s="31">
        <f t="shared" si="6"/>
        <v>1</v>
      </c>
      <c r="M113" s="372"/>
      <c r="N113" s="286">
        <v>3381</v>
      </c>
      <c r="O113" s="179">
        <v>3722.48</v>
      </c>
      <c r="P113" s="287"/>
      <c r="Q113" s="286"/>
      <c r="R113" s="179"/>
      <c r="S113" s="287"/>
      <c r="T113" s="291">
        <f t="shared" si="78"/>
        <v>3722.48</v>
      </c>
      <c r="U113" s="22">
        <f t="shared" si="79"/>
        <v>9677.4449999999997</v>
      </c>
      <c r="V113" s="23">
        <f t="shared" si="61"/>
        <v>0.2777985697681144</v>
      </c>
    </row>
    <row r="114" spans="1:22" s="272" customFormat="1" ht="25" x14ac:dyDescent="0.25">
      <c r="A114" s="20" t="s">
        <v>273</v>
      </c>
      <c r="B114" s="288" t="s">
        <v>274</v>
      </c>
      <c r="C114" s="288"/>
      <c r="D114" s="289" t="s">
        <v>272</v>
      </c>
      <c r="E114" s="430" t="s">
        <v>179</v>
      </c>
      <c r="F114" s="431">
        <v>1250</v>
      </c>
      <c r="G114" s="424">
        <v>0</v>
      </c>
      <c r="H114" s="407">
        <f>G114*'[1]Consolidated Budget'!$D$10</f>
        <v>0</v>
      </c>
      <c r="I114" s="425"/>
      <c r="J114" s="425"/>
      <c r="K114" s="407">
        <f t="shared" si="58"/>
        <v>0</v>
      </c>
      <c r="L114" s="31">
        <f t="shared" si="6"/>
        <v>0</v>
      </c>
      <c r="M114" s="372"/>
      <c r="N114" s="286">
        <v>0</v>
      </c>
      <c r="O114" s="179">
        <v>0</v>
      </c>
      <c r="P114" s="287"/>
      <c r="Q114" s="286"/>
      <c r="R114" s="179"/>
      <c r="S114" s="287"/>
      <c r="T114" s="291">
        <f t="shared" si="78"/>
        <v>0</v>
      </c>
      <c r="U114" s="22">
        <f t="shared" si="79"/>
        <v>0</v>
      </c>
      <c r="V114" s="23">
        <f t="shared" si="61"/>
        <v>0</v>
      </c>
    </row>
    <row r="115" spans="1:22" s="272" customFormat="1" ht="25" x14ac:dyDescent="0.25">
      <c r="A115" s="20" t="s">
        <v>275</v>
      </c>
      <c r="B115" s="288" t="s">
        <v>276</v>
      </c>
      <c r="C115" s="288"/>
      <c r="D115" s="289" t="s">
        <v>272</v>
      </c>
      <c r="E115" s="430">
        <v>4</v>
      </c>
      <c r="F115" s="431">
        <v>2500</v>
      </c>
      <c r="G115" s="424">
        <f t="shared" si="77"/>
        <v>10000</v>
      </c>
      <c r="H115" s="407">
        <f>G115*'[1]Consolidated Budget'!$D$10</f>
        <v>10719.939999999999</v>
      </c>
      <c r="I115" s="425"/>
      <c r="J115" s="425"/>
      <c r="K115" s="407">
        <f t="shared" si="58"/>
        <v>10719.939999999999</v>
      </c>
      <c r="L115" s="31">
        <f t="shared" si="6"/>
        <v>1</v>
      </c>
      <c r="M115" s="372"/>
      <c r="N115" s="286">
        <v>0</v>
      </c>
      <c r="O115" s="179">
        <v>0</v>
      </c>
      <c r="P115" s="287"/>
      <c r="Q115" s="286"/>
      <c r="R115" s="179"/>
      <c r="S115" s="287"/>
      <c r="T115" s="291">
        <f t="shared" si="78"/>
        <v>0</v>
      </c>
      <c r="U115" s="22">
        <f t="shared" si="79"/>
        <v>10719.939999999999</v>
      </c>
      <c r="V115" s="23">
        <f t="shared" si="61"/>
        <v>0</v>
      </c>
    </row>
    <row r="116" spans="1:22" s="272" customFormat="1" ht="25" x14ac:dyDescent="0.25">
      <c r="A116" s="20" t="s">
        <v>277</v>
      </c>
      <c r="B116" s="288" t="s">
        <v>278</v>
      </c>
      <c r="C116" s="288"/>
      <c r="D116" s="289" t="s">
        <v>183</v>
      </c>
      <c r="E116" s="430">
        <v>1</v>
      </c>
      <c r="F116" s="431">
        <v>15000</v>
      </c>
      <c r="G116" s="424">
        <f t="shared" si="77"/>
        <v>15000</v>
      </c>
      <c r="H116" s="407">
        <f>G116*'[1]Consolidated Budget'!$D$10</f>
        <v>16079.909999999998</v>
      </c>
      <c r="I116" s="425"/>
      <c r="J116" s="425"/>
      <c r="K116" s="407">
        <f t="shared" si="58"/>
        <v>16079.909999999998</v>
      </c>
      <c r="L116" s="31">
        <f t="shared" si="6"/>
        <v>1</v>
      </c>
      <c r="M116" s="372"/>
      <c r="N116" s="286">
        <v>0</v>
      </c>
      <c r="O116" s="179">
        <v>0</v>
      </c>
      <c r="P116" s="287"/>
      <c r="Q116" s="286"/>
      <c r="R116" s="179"/>
      <c r="S116" s="287"/>
      <c r="T116" s="291">
        <f t="shared" si="78"/>
        <v>0</v>
      </c>
      <c r="U116" s="22">
        <f t="shared" si="79"/>
        <v>16079.909999999998</v>
      </c>
      <c r="V116" s="23">
        <f t="shared" si="61"/>
        <v>0</v>
      </c>
    </row>
    <row r="117" spans="1:22" s="272" customFormat="1" ht="37.5" x14ac:dyDescent="0.25">
      <c r="A117" s="20" t="s">
        <v>279</v>
      </c>
      <c r="B117" s="288" t="s">
        <v>280</v>
      </c>
      <c r="C117" s="288"/>
      <c r="D117" s="289" t="s">
        <v>272</v>
      </c>
      <c r="E117" s="430">
        <v>1</v>
      </c>
      <c r="F117" s="431">
        <v>12000</v>
      </c>
      <c r="G117" s="424">
        <f t="shared" si="77"/>
        <v>12000</v>
      </c>
      <c r="H117" s="407">
        <f>G117*'[1]Consolidated Budget'!$D$10</f>
        <v>12863.927999999998</v>
      </c>
      <c r="I117" s="425"/>
      <c r="J117" s="425"/>
      <c r="K117" s="407">
        <f t="shared" si="58"/>
        <v>12863.927999999998</v>
      </c>
      <c r="L117" s="31">
        <f t="shared" si="6"/>
        <v>1</v>
      </c>
      <c r="M117" s="372"/>
      <c r="N117" s="286">
        <v>0</v>
      </c>
      <c r="O117" s="179">
        <v>0</v>
      </c>
      <c r="P117" s="287"/>
      <c r="Q117" s="286"/>
      <c r="R117" s="179"/>
      <c r="S117" s="287"/>
      <c r="T117" s="291">
        <f t="shared" si="78"/>
        <v>0</v>
      </c>
      <c r="U117" s="22">
        <f t="shared" si="79"/>
        <v>12863.927999999998</v>
      </c>
      <c r="V117" s="23">
        <f t="shared" si="61"/>
        <v>0</v>
      </c>
    </row>
    <row r="118" spans="1:22" s="272" customFormat="1" ht="37.5" x14ac:dyDescent="0.25">
      <c r="A118" s="20" t="s">
        <v>281</v>
      </c>
      <c r="B118" s="288" t="s">
        <v>282</v>
      </c>
      <c r="C118" s="288"/>
      <c r="D118" s="289" t="s">
        <v>272</v>
      </c>
      <c r="E118" s="430">
        <v>1</v>
      </c>
      <c r="F118" s="431">
        <v>12000</v>
      </c>
      <c r="G118" s="424">
        <f t="shared" si="77"/>
        <v>12000</v>
      </c>
      <c r="H118" s="407">
        <f>G118*'[1]Consolidated Budget'!$D$10</f>
        <v>12863.927999999998</v>
      </c>
      <c r="I118" s="425"/>
      <c r="J118" s="425"/>
      <c r="K118" s="407">
        <f t="shared" si="58"/>
        <v>12863.927999999998</v>
      </c>
      <c r="L118" s="31">
        <f t="shared" si="6"/>
        <v>1</v>
      </c>
      <c r="M118" s="372"/>
      <c r="N118" s="286">
        <v>0</v>
      </c>
      <c r="O118" s="179">
        <v>0</v>
      </c>
      <c r="P118" s="287"/>
      <c r="Q118" s="286"/>
      <c r="R118" s="179"/>
      <c r="S118" s="287"/>
      <c r="T118" s="291">
        <f t="shared" si="78"/>
        <v>0</v>
      </c>
      <c r="U118" s="22">
        <f t="shared" si="79"/>
        <v>12863.927999999998</v>
      </c>
      <c r="V118" s="23">
        <f t="shared" si="61"/>
        <v>0</v>
      </c>
    </row>
    <row r="119" spans="1:22" s="272" customFormat="1" ht="13" x14ac:dyDescent="0.25">
      <c r="A119" s="20" t="s">
        <v>283</v>
      </c>
      <c r="B119" s="288" t="s">
        <v>284</v>
      </c>
      <c r="C119" s="288"/>
      <c r="D119" s="289" t="s">
        <v>272</v>
      </c>
      <c r="E119" s="430" t="s">
        <v>174</v>
      </c>
      <c r="F119" s="431">
        <v>2500</v>
      </c>
      <c r="G119" s="432">
        <v>0</v>
      </c>
      <c r="H119" s="407">
        <f>G119*'[1]Consolidated Budget'!$D$10</f>
        <v>0</v>
      </c>
      <c r="I119" s="425"/>
      <c r="J119" s="425"/>
      <c r="K119" s="407">
        <f t="shared" si="58"/>
        <v>0</v>
      </c>
      <c r="L119" s="31">
        <f t="shared" si="6"/>
        <v>0</v>
      </c>
      <c r="M119" s="372"/>
      <c r="N119" s="286">
        <v>0</v>
      </c>
      <c r="O119" s="179">
        <v>0</v>
      </c>
      <c r="P119" s="287"/>
      <c r="Q119" s="286"/>
      <c r="R119" s="179"/>
      <c r="S119" s="287"/>
      <c r="T119" s="291">
        <f t="shared" si="78"/>
        <v>0</v>
      </c>
      <c r="U119" s="22">
        <f t="shared" si="79"/>
        <v>0</v>
      </c>
      <c r="V119" s="23">
        <f t="shared" si="61"/>
        <v>0</v>
      </c>
    </row>
    <row r="120" spans="1:22" s="272" customFormat="1" ht="13" x14ac:dyDescent="0.25">
      <c r="A120" s="20" t="s">
        <v>285</v>
      </c>
      <c r="B120" s="288" t="s">
        <v>286</v>
      </c>
      <c r="C120" s="288"/>
      <c r="D120" s="289" t="s">
        <v>272</v>
      </c>
      <c r="E120" s="430" t="s">
        <v>174</v>
      </c>
      <c r="F120" s="431">
        <v>1500</v>
      </c>
      <c r="G120" s="432">
        <v>0</v>
      </c>
      <c r="H120" s="407">
        <f>G120*'[1]Consolidated Budget'!$D$10</f>
        <v>0</v>
      </c>
      <c r="I120" s="425"/>
      <c r="J120" s="425"/>
      <c r="K120" s="407">
        <f t="shared" si="58"/>
        <v>0</v>
      </c>
      <c r="L120" s="31">
        <f t="shared" si="6"/>
        <v>0</v>
      </c>
      <c r="M120" s="372"/>
      <c r="N120" s="286">
        <v>0</v>
      </c>
      <c r="O120" s="179">
        <v>0</v>
      </c>
      <c r="P120" s="287"/>
      <c r="Q120" s="286"/>
      <c r="R120" s="179"/>
      <c r="S120" s="287"/>
      <c r="T120" s="291">
        <f t="shared" si="78"/>
        <v>0</v>
      </c>
      <c r="U120" s="22">
        <f t="shared" si="79"/>
        <v>0</v>
      </c>
      <c r="V120" s="23">
        <f t="shared" si="61"/>
        <v>0</v>
      </c>
    </row>
    <row r="121" spans="1:22" s="272" customFormat="1" ht="13" x14ac:dyDescent="0.25">
      <c r="A121" s="20" t="s">
        <v>287</v>
      </c>
      <c r="B121" s="288" t="s">
        <v>288</v>
      </c>
      <c r="C121" s="288"/>
      <c r="D121" s="289" t="s">
        <v>183</v>
      </c>
      <c r="E121" s="430" t="s">
        <v>174</v>
      </c>
      <c r="F121" s="431">
        <v>8200</v>
      </c>
      <c r="G121" s="432">
        <v>0</v>
      </c>
      <c r="H121" s="407">
        <f>G121*'[1]Consolidated Budget'!$D$10</f>
        <v>0</v>
      </c>
      <c r="I121" s="425"/>
      <c r="J121" s="425"/>
      <c r="K121" s="407">
        <f t="shared" si="58"/>
        <v>0</v>
      </c>
      <c r="L121" s="31">
        <f t="shared" si="6"/>
        <v>0</v>
      </c>
      <c r="M121" s="372"/>
      <c r="N121" s="286">
        <v>0</v>
      </c>
      <c r="O121" s="179">
        <v>0</v>
      </c>
      <c r="P121" s="287"/>
      <c r="Q121" s="286"/>
      <c r="R121" s="179"/>
      <c r="S121" s="287"/>
      <c r="T121" s="291">
        <f t="shared" si="78"/>
        <v>0</v>
      </c>
      <c r="U121" s="22">
        <f t="shared" si="79"/>
        <v>0</v>
      </c>
      <c r="V121" s="23">
        <f t="shared" si="61"/>
        <v>0</v>
      </c>
    </row>
    <row r="122" spans="1:22" s="272" customFormat="1" ht="13" x14ac:dyDescent="0.25">
      <c r="A122" s="20" t="s">
        <v>289</v>
      </c>
      <c r="B122" s="288"/>
      <c r="C122" s="288"/>
      <c r="D122" s="289"/>
      <c r="E122" s="430" t="s">
        <v>179</v>
      </c>
      <c r="F122" s="433" t="s">
        <v>179</v>
      </c>
      <c r="G122" s="432">
        <v>0</v>
      </c>
      <c r="H122" s="407">
        <f>G122*'[1]Consolidated Budget'!$D$10</f>
        <v>0</v>
      </c>
      <c r="I122" s="425"/>
      <c r="J122" s="425"/>
      <c r="K122" s="407">
        <f t="shared" si="58"/>
        <v>0</v>
      </c>
      <c r="L122" s="31">
        <f t="shared" si="6"/>
        <v>0</v>
      </c>
      <c r="M122" s="372"/>
      <c r="N122" s="286"/>
      <c r="O122" s="179"/>
      <c r="P122" s="287"/>
      <c r="Q122" s="286"/>
      <c r="R122" s="179"/>
      <c r="S122" s="287"/>
      <c r="T122" s="291">
        <f t="shared" si="78"/>
        <v>0</v>
      </c>
      <c r="U122" s="22">
        <f t="shared" si="79"/>
        <v>0</v>
      </c>
      <c r="V122" s="23">
        <f t="shared" si="61"/>
        <v>0</v>
      </c>
    </row>
    <row r="123" spans="1:22" s="272" customFormat="1" ht="13" x14ac:dyDescent="0.25">
      <c r="A123" s="24" t="s">
        <v>290</v>
      </c>
      <c r="B123" s="25" t="s">
        <v>48</v>
      </c>
      <c r="C123" s="25"/>
      <c r="D123" s="866"/>
      <c r="E123" s="866"/>
      <c r="F123" s="866"/>
      <c r="G123" s="26">
        <f>SUM(G124:G131)</f>
        <v>33500</v>
      </c>
      <c r="H123" s="26">
        <f>SUM(H124:H131)</f>
        <v>35911.798999999999</v>
      </c>
      <c r="I123" s="387">
        <f t="shared" ref="I123:J123" si="80">SUM(I124:I131)</f>
        <v>0</v>
      </c>
      <c r="J123" s="387">
        <f t="shared" si="80"/>
        <v>0</v>
      </c>
      <c r="K123" s="26">
        <f t="shared" si="58"/>
        <v>35911.798999999999</v>
      </c>
      <c r="L123" s="37">
        <f t="shared" si="6"/>
        <v>1</v>
      </c>
      <c r="M123" s="372"/>
      <c r="N123" s="26">
        <f t="shared" ref="N123:O123" si="81">SUM(N124:N131)</f>
        <v>5893.91</v>
      </c>
      <c r="O123" s="26">
        <f t="shared" si="81"/>
        <v>6235.4299999999994</v>
      </c>
      <c r="P123" s="287"/>
      <c r="Q123" s="26">
        <f t="shared" ref="Q123:U123" si="82">SUM(Q124:Q131)</f>
        <v>0</v>
      </c>
      <c r="R123" s="26">
        <f t="shared" si="82"/>
        <v>0</v>
      </c>
      <c r="S123" s="26">
        <f t="shared" si="82"/>
        <v>0</v>
      </c>
      <c r="T123" s="26">
        <f t="shared" si="82"/>
        <v>6235.4299999999994</v>
      </c>
      <c r="U123" s="26">
        <f t="shared" si="82"/>
        <v>29676.368999999999</v>
      </c>
      <c r="V123" s="23">
        <f t="shared" si="61"/>
        <v>0.17363179160141767</v>
      </c>
    </row>
    <row r="124" spans="1:22" s="272" customFormat="1" ht="50" x14ac:dyDescent="0.25">
      <c r="A124" s="20" t="s">
        <v>291</v>
      </c>
      <c r="B124" s="288" t="s">
        <v>292</v>
      </c>
      <c r="C124" s="434"/>
      <c r="D124" s="289" t="s">
        <v>183</v>
      </c>
      <c r="E124" s="430">
        <v>1</v>
      </c>
      <c r="F124" s="431">
        <v>2000</v>
      </c>
      <c r="G124" s="435">
        <f t="shared" ref="G124:G131" si="83">E124*F124</f>
        <v>2000</v>
      </c>
      <c r="H124" s="436">
        <f>G124*'[1]Consolidated Budget'!$D$10</f>
        <v>2143.9879999999998</v>
      </c>
      <c r="I124" s="437"/>
      <c r="J124" s="437"/>
      <c r="K124" s="436">
        <f t="shared" si="58"/>
        <v>2143.9879999999998</v>
      </c>
      <c r="L124" s="31">
        <f t="shared" si="6"/>
        <v>1</v>
      </c>
      <c r="M124" s="372"/>
      <c r="N124" s="286">
        <v>0</v>
      </c>
      <c r="O124" s="179">
        <v>0</v>
      </c>
      <c r="P124" s="287"/>
      <c r="Q124" s="286"/>
      <c r="R124" s="179"/>
      <c r="S124" s="287"/>
      <c r="T124" s="291">
        <f t="shared" ref="T124:T131" si="84">J124+O124+R124</f>
        <v>0</v>
      </c>
      <c r="U124" s="22">
        <f t="shared" ref="U124:U131" si="85">$H124-T124</f>
        <v>2143.9879999999998</v>
      </c>
      <c r="V124" s="23">
        <f t="shared" si="61"/>
        <v>0</v>
      </c>
    </row>
    <row r="125" spans="1:22" s="272" customFormat="1" ht="37.5" x14ac:dyDescent="0.25">
      <c r="A125" s="20" t="s">
        <v>293</v>
      </c>
      <c r="B125" s="288" t="s">
        <v>294</v>
      </c>
      <c r="C125" s="434"/>
      <c r="D125" s="289" t="s">
        <v>183</v>
      </c>
      <c r="E125" s="430">
        <v>1</v>
      </c>
      <c r="F125" s="431">
        <v>7000</v>
      </c>
      <c r="G125" s="435">
        <f t="shared" si="83"/>
        <v>7000</v>
      </c>
      <c r="H125" s="436">
        <f>G125*'[1]Consolidated Budget'!$D$10</f>
        <v>7503.9579999999996</v>
      </c>
      <c r="I125" s="437"/>
      <c r="J125" s="437"/>
      <c r="K125" s="436">
        <f t="shared" si="58"/>
        <v>7503.9579999999996</v>
      </c>
      <c r="L125" s="31">
        <f t="shared" si="6"/>
        <v>1</v>
      </c>
      <c r="M125" s="372"/>
      <c r="N125" s="286">
        <v>746.31</v>
      </c>
      <c r="O125" s="179">
        <v>802.65</v>
      </c>
      <c r="P125" s="287"/>
      <c r="Q125" s="286"/>
      <c r="R125" s="179"/>
      <c r="S125" s="287"/>
      <c r="T125" s="291">
        <f t="shared" si="84"/>
        <v>802.65</v>
      </c>
      <c r="U125" s="22">
        <f t="shared" si="85"/>
        <v>6701.308</v>
      </c>
      <c r="V125" s="23">
        <f t="shared" si="61"/>
        <v>0.10696355176828015</v>
      </c>
    </row>
    <row r="126" spans="1:22" s="272" customFormat="1" ht="37.5" x14ac:dyDescent="0.25">
      <c r="A126" s="20" t="s">
        <v>295</v>
      </c>
      <c r="B126" s="288" t="s">
        <v>296</v>
      </c>
      <c r="C126" s="434"/>
      <c r="D126" s="289" t="s">
        <v>183</v>
      </c>
      <c r="E126" s="430">
        <v>1</v>
      </c>
      <c r="F126" s="431">
        <v>8500</v>
      </c>
      <c r="G126" s="435">
        <f t="shared" si="83"/>
        <v>8500</v>
      </c>
      <c r="H126" s="436">
        <f>G126*'[1]Consolidated Budget'!$D$10</f>
        <v>9111.9489999999987</v>
      </c>
      <c r="I126" s="437"/>
      <c r="J126" s="437"/>
      <c r="K126" s="436">
        <f t="shared" si="58"/>
        <v>9111.9489999999987</v>
      </c>
      <c r="L126" s="31">
        <f t="shared" si="6"/>
        <v>1</v>
      </c>
      <c r="M126" s="372"/>
      <c r="N126" s="286">
        <v>0</v>
      </c>
      <c r="O126" s="179">
        <v>0</v>
      </c>
      <c r="P126" s="287"/>
      <c r="Q126" s="286"/>
      <c r="R126" s="179"/>
      <c r="S126" s="287"/>
      <c r="T126" s="291">
        <f t="shared" si="84"/>
        <v>0</v>
      </c>
      <c r="U126" s="22">
        <f t="shared" si="85"/>
        <v>9111.9489999999987</v>
      </c>
      <c r="V126" s="23">
        <f t="shared" si="61"/>
        <v>0</v>
      </c>
    </row>
    <row r="127" spans="1:22" s="272" customFormat="1" ht="62.5" x14ac:dyDescent="0.25">
      <c r="A127" s="20" t="s">
        <v>297</v>
      </c>
      <c r="B127" s="288" t="s">
        <v>298</v>
      </c>
      <c r="C127" s="434"/>
      <c r="D127" s="289" t="s">
        <v>183</v>
      </c>
      <c r="E127" s="430">
        <v>1</v>
      </c>
      <c r="F127" s="431">
        <v>16000</v>
      </c>
      <c r="G127" s="435">
        <f t="shared" si="83"/>
        <v>16000</v>
      </c>
      <c r="H127" s="436">
        <f>G127*'[1]Consolidated Budget'!$D$10</f>
        <v>17151.903999999999</v>
      </c>
      <c r="I127" s="437"/>
      <c r="J127" s="437"/>
      <c r="K127" s="436">
        <f t="shared" si="58"/>
        <v>17151.903999999999</v>
      </c>
      <c r="L127" s="31">
        <f t="shared" si="6"/>
        <v>1</v>
      </c>
      <c r="M127" s="372"/>
      <c r="N127" s="286">
        <v>5147.6000000000004</v>
      </c>
      <c r="O127" s="179">
        <v>5432.78</v>
      </c>
      <c r="P127" s="287"/>
      <c r="Q127" s="286"/>
      <c r="R127" s="179"/>
      <c r="S127" s="287"/>
      <c r="T127" s="291">
        <f t="shared" si="84"/>
        <v>5432.78</v>
      </c>
      <c r="U127" s="22">
        <f t="shared" si="85"/>
        <v>11719.124</v>
      </c>
      <c r="V127" s="23">
        <f t="shared" si="61"/>
        <v>0.31674500976684572</v>
      </c>
    </row>
    <row r="128" spans="1:22" s="272" customFormat="1" ht="13" x14ac:dyDescent="0.25">
      <c r="A128" s="20" t="s">
        <v>299</v>
      </c>
      <c r="B128" s="288"/>
      <c r="C128" s="288"/>
      <c r="D128" s="289"/>
      <c r="E128" s="289"/>
      <c r="F128" s="290"/>
      <c r="G128" s="424">
        <f t="shared" si="83"/>
        <v>0</v>
      </c>
      <c r="H128" s="407">
        <f>G128*'[1]Consolidated Budget'!$D$10</f>
        <v>0</v>
      </c>
      <c r="I128" s="425"/>
      <c r="J128" s="425"/>
      <c r="K128" s="407">
        <f t="shared" si="58"/>
        <v>0</v>
      </c>
      <c r="L128" s="31">
        <f t="shared" si="6"/>
        <v>0</v>
      </c>
      <c r="M128" s="372"/>
      <c r="N128" s="286"/>
      <c r="O128" s="179"/>
      <c r="P128" s="287"/>
      <c r="Q128" s="286"/>
      <c r="R128" s="179"/>
      <c r="S128" s="287"/>
      <c r="T128" s="291">
        <f t="shared" si="84"/>
        <v>0</v>
      </c>
      <c r="U128" s="22">
        <f t="shared" si="85"/>
        <v>0</v>
      </c>
      <c r="V128" s="23">
        <f t="shared" si="61"/>
        <v>0</v>
      </c>
    </row>
    <row r="129" spans="1:22" s="272" customFormat="1" ht="13" x14ac:dyDescent="0.25">
      <c r="A129" s="20" t="s">
        <v>300</v>
      </c>
      <c r="B129" s="288"/>
      <c r="C129" s="288"/>
      <c r="D129" s="289"/>
      <c r="E129" s="289"/>
      <c r="F129" s="290"/>
      <c r="G129" s="21">
        <f t="shared" si="83"/>
        <v>0</v>
      </c>
      <c r="H129" s="156">
        <f>G129*'Consolidated Budget(old one)'!$D$10</f>
        <v>0</v>
      </c>
      <c r="I129" s="385"/>
      <c r="J129" s="385"/>
      <c r="K129" s="156">
        <f t="shared" si="58"/>
        <v>0</v>
      </c>
      <c r="L129" s="31">
        <f t="shared" si="6"/>
        <v>0</v>
      </c>
      <c r="M129" s="372"/>
      <c r="N129" s="286"/>
      <c r="O129" s="179"/>
      <c r="P129" s="287"/>
      <c r="Q129" s="286"/>
      <c r="R129" s="179"/>
      <c r="S129" s="287"/>
      <c r="T129" s="291">
        <f t="shared" si="84"/>
        <v>0</v>
      </c>
      <c r="U129" s="22">
        <f t="shared" si="85"/>
        <v>0</v>
      </c>
      <c r="V129" s="23">
        <f t="shared" si="61"/>
        <v>0</v>
      </c>
    </row>
    <row r="130" spans="1:22" s="272" customFormat="1" ht="13" x14ac:dyDescent="0.25">
      <c r="A130" s="20" t="s">
        <v>301</v>
      </c>
      <c r="B130" s="288"/>
      <c r="C130" s="288"/>
      <c r="D130" s="289"/>
      <c r="E130" s="289"/>
      <c r="F130" s="290"/>
      <c r="G130" s="21">
        <f t="shared" si="83"/>
        <v>0</v>
      </c>
      <c r="H130" s="156">
        <f>G130*'Consolidated Budget(old one)'!$D$10</f>
        <v>0</v>
      </c>
      <c r="I130" s="385"/>
      <c r="J130" s="385"/>
      <c r="K130" s="156">
        <f t="shared" si="58"/>
        <v>0</v>
      </c>
      <c r="L130" s="31">
        <f t="shared" si="6"/>
        <v>0</v>
      </c>
      <c r="M130" s="372"/>
      <c r="N130" s="286"/>
      <c r="O130" s="179"/>
      <c r="P130" s="287"/>
      <c r="Q130" s="286"/>
      <c r="R130" s="179"/>
      <c r="S130" s="287"/>
      <c r="T130" s="291">
        <f t="shared" si="84"/>
        <v>0</v>
      </c>
      <c r="U130" s="22">
        <f t="shared" si="85"/>
        <v>0</v>
      </c>
      <c r="V130" s="23">
        <f t="shared" si="61"/>
        <v>0</v>
      </c>
    </row>
    <row r="131" spans="1:22" s="272" customFormat="1" ht="13" x14ac:dyDescent="0.25">
      <c r="A131" s="20" t="s">
        <v>302</v>
      </c>
      <c r="B131" s="288"/>
      <c r="C131" s="288"/>
      <c r="D131" s="289"/>
      <c r="E131" s="289"/>
      <c r="F131" s="290"/>
      <c r="G131" s="21">
        <f t="shared" si="83"/>
        <v>0</v>
      </c>
      <c r="H131" s="156">
        <f>G131*'Consolidated Budget(old one)'!$D$10</f>
        <v>0</v>
      </c>
      <c r="I131" s="385"/>
      <c r="J131" s="385"/>
      <c r="K131" s="156">
        <f t="shared" si="58"/>
        <v>0</v>
      </c>
      <c r="L131" s="31">
        <f t="shared" si="6"/>
        <v>0</v>
      </c>
      <c r="M131" s="372"/>
      <c r="N131" s="286"/>
      <c r="O131" s="179"/>
      <c r="P131" s="287"/>
      <c r="Q131" s="286"/>
      <c r="R131" s="179"/>
      <c r="S131" s="287"/>
      <c r="T131" s="291">
        <f t="shared" si="84"/>
        <v>0</v>
      </c>
      <c r="U131" s="22">
        <f t="shared" si="85"/>
        <v>0</v>
      </c>
      <c r="V131" s="23">
        <f t="shared" si="61"/>
        <v>0</v>
      </c>
    </row>
    <row r="132" spans="1:22" s="272" customFormat="1" ht="13" x14ac:dyDescent="0.25">
      <c r="A132" s="24" t="s">
        <v>49</v>
      </c>
      <c r="B132" s="25" t="s">
        <v>50</v>
      </c>
      <c r="C132" s="25"/>
      <c r="D132" s="866"/>
      <c r="E132" s="866"/>
      <c r="F132" s="866"/>
      <c r="G132" s="26">
        <f>SUM(G133:G140)</f>
        <v>3811325</v>
      </c>
      <c r="H132" s="26">
        <f>SUM(H133:H140)</f>
        <v>4085717.5320499996</v>
      </c>
      <c r="I132" s="387">
        <f t="shared" ref="I132:J132" si="86">SUM(I133:I140)</f>
        <v>1398857</v>
      </c>
      <c r="J132" s="387">
        <f t="shared" si="86"/>
        <v>1556369</v>
      </c>
      <c r="K132" s="26">
        <f t="shared" si="58"/>
        <v>2529348.5320499996</v>
      </c>
      <c r="L132" s="37">
        <f t="shared" si="6"/>
        <v>0.61907082714572892</v>
      </c>
      <c r="M132" s="372"/>
      <c r="N132" s="26">
        <f t="shared" ref="N132:O132" si="87">SUM(N133:N140)</f>
        <v>1465189.79</v>
      </c>
      <c r="O132" s="26">
        <f t="shared" si="87"/>
        <v>1495336.27</v>
      </c>
      <c r="P132" s="287"/>
      <c r="Q132" s="26">
        <f t="shared" ref="Q132:U132" si="88">SUM(Q133:Q140)</f>
        <v>0</v>
      </c>
      <c r="R132" s="26">
        <f t="shared" si="88"/>
        <v>0</v>
      </c>
      <c r="S132" s="26">
        <f t="shared" si="88"/>
        <v>0</v>
      </c>
      <c r="T132" s="26">
        <f t="shared" si="88"/>
        <v>3051705.27</v>
      </c>
      <c r="U132" s="26">
        <f t="shared" si="88"/>
        <v>1034012.2620499996</v>
      </c>
      <c r="V132" s="23">
        <f t="shared" si="61"/>
        <v>0.74692027680846884</v>
      </c>
    </row>
    <row r="133" spans="1:22" s="272" customFormat="1" ht="37.5" x14ac:dyDescent="0.25">
      <c r="A133" s="20" t="s">
        <v>303</v>
      </c>
      <c r="B133" s="288" t="s">
        <v>304</v>
      </c>
      <c r="C133" s="288"/>
      <c r="D133" s="289" t="s">
        <v>169</v>
      </c>
      <c r="E133" s="438">
        <v>3755</v>
      </c>
      <c r="F133" s="431">
        <v>1015</v>
      </c>
      <c r="G133" s="424">
        <f>E133*F133</f>
        <v>3811325</v>
      </c>
      <c r="H133" s="407">
        <f>G133*'[1]Consolidated Budget'!$D$10</f>
        <v>4085717.5320499996</v>
      </c>
      <c r="I133" s="427">
        <v>1398857</v>
      </c>
      <c r="J133" s="428">
        <v>1556369</v>
      </c>
      <c r="K133" s="407">
        <f t="shared" si="58"/>
        <v>2529348.5320499996</v>
      </c>
      <c r="L133" s="31">
        <f t="shared" si="6"/>
        <v>0.61907082714572892</v>
      </c>
      <c r="M133" s="372"/>
      <c r="N133" s="286">
        <v>1465189.79</v>
      </c>
      <c r="O133" s="179">
        <v>1495336.27</v>
      </c>
      <c r="P133" s="287"/>
      <c r="Q133" s="286"/>
      <c r="R133" s="179"/>
      <c r="S133" s="287"/>
      <c r="T133" s="291">
        <f t="shared" ref="T133:T140" si="89">J133+O133+R133</f>
        <v>3051705.27</v>
      </c>
      <c r="U133" s="22">
        <f t="shared" ref="U133:U140" si="90">$H133-T133</f>
        <v>1034012.2620499996</v>
      </c>
      <c r="V133" s="23">
        <f t="shared" si="61"/>
        <v>0.74692027680846884</v>
      </c>
    </row>
    <row r="134" spans="1:22" s="272" customFormat="1" ht="13" x14ac:dyDescent="0.25">
      <c r="A134" s="20" t="s">
        <v>305</v>
      </c>
      <c r="B134" s="288"/>
      <c r="C134" s="288"/>
      <c r="D134" s="289"/>
      <c r="E134" s="289"/>
      <c r="F134" s="290"/>
      <c r="G134" s="424">
        <f t="shared" ref="G134:G140" si="91">E134*F134</f>
        <v>0</v>
      </c>
      <c r="H134" s="407">
        <f>G134*'[1]Consolidated Budget'!$D$10</f>
        <v>0</v>
      </c>
      <c r="I134" s="425"/>
      <c r="J134" s="425"/>
      <c r="K134" s="407">
        <f t="shared" si="58"/>
        <v>0</v>
      </c>
      <c r="L134" s="31">
        <f t="shared" si="6"/>
        <v>0</v>
      </c>
      <c r="M134" s="372"/>
      <c r="N134" s="286"/>
      <c r="O134" s="179"/>
      <c r="P134" s="287"/>
      <c r="Q134" s="286"/>
      <c r="R134" s="179"/>
      <c r="S134" s="287"/>
      <c r="T134" s="291">
        <f t="shared" si="89"/>
        <v>0</v>
      </c>
      <c r="U134" s="22">
        <f t="shared" si="90"/>
        <v>0</v>
      </c>
      <c r="V134" s="23">
        <f t="shared" si="61"/>
        <v>0</v>
      </c>
    </row>
    <row r="135" spans="1:22" s="272" customFormat="1" ht="13" x14ac:dyDescent="0.25">
      <c r="A135" s="20" t="s">
        <v>306</v>
      </c>
      <c r="B135" s="288"/>
      <c r="C135" s="288"/>
      <c r="D135" s="289"/>
      <c r="E135" s="289"/>
      <c r="F135" s="290"/>
      <c r="G135" s="424">
        <f t="shared" si="91"/>
        <v>0</v>
      </c>
      <c r="H135" s="407">
        <f>G135*'[1]Consolidated Budget'!$D$10</f>
        <v>0</v>
      </c>
      <c r="I135" s="425"/>
      <c r="J135" s="425"/>
      <c r="K135" s="407">
        <f t="shared" si="58"/>
        <v>0</v>
      </c>
      <c r="L135" s="31">
        <f t="shared" si="6"/>
        <v>0</v>
      </c>
      <c r="M135" s="372"/>
      <c r="N135" s="286"/>
      <c r="O135" s="179"/>
      <c r="P135" s="287"/>
      <c r="Q135" s="286"/>
      <c r="R135" s="179"/>
      <c r="S135" s="287"/>
      <c r="T135" s="291">
        <f t="shared" si="89"/>
        <v>0</v>
      </c>
      <c r="U135" s="22">
        <f t="shared" si="90"/>
        <v>0</v>
      </c>
      <c r="V135" s="23">
        <f t="shared" si="61"/>
        <v>0</v>
      </c>
    </row>
    <row r="136" spans="1:22" s="272" customFormat="1" ht="13" x14ac:dyDescent="0.25">
      <c r="A136" s="20" t="s">
        <v>307</v>
      </c>
      <c r="B136" s="288"/>
      <c r="C136" s="288"/>
      <c r="D136" s="289"/>
      <c r="E136" s="289"/>
      <c r="F136" s="290"/>
      <c r="G136" s="424">
        <f t="shared" si="91"/>
        <v>0</v>
      </c>
      <c r="H136" s="407">
        <f>G136*'[1]Consolidated Budget'!$D$10</f>
        <v>0</v>
      </c>
      <c r="I136" s="425"/>
      <c r="J136" s="425"/>
      <c r="K136" s="407">
        <f t="shared" si="58"/>
        <v>0</v>
      </c>
      <c r="L136" s="31">
        <f t="shared" si="6"/>
        <v>0</v>
      </c>
      <c r="M136" s="372"/>
      <c r="N136" s="286"/>
      <c r="O136" s="179"/>
      <c r="P136" s="287"/>
      <c r="Q136" s="286"/>
      <c r="R136" s="179"/>
      <c r="S136" s="287"/>
      <c r="T136" s="291">
        <f t="shared" si="89"/>
        <v>0</v>
      </c>
      <c r="U136" s="22">
        <f t="shared" si="90"/>
        <v>0</v>
      </c>
      <c r="V136" s="23">
        <f t="shared" si="61"/>
        <v>0</v>
      </c>
    </row>
    <row r="137" spans="1:22" s="272" customFormat="1" ht="13" x14ac:dyDescent="0.25">
      <c r="A137" s="20" t="s">
        <v>308</v>
      </c>
      <c r="B137" s="288"/>
      <c r="C137" s="288"/>
      <c r="D137" s="289"/>
      <c r="E137" s="289"/>
      <c r="F137" s="290"/>
      <c r="G137" s="424">
        <f t="shared" si="91"/>
        <v>0</v>
      </c>
      <c r="H137" s="407">
        <f>G137*'[1]Consolidated Budget'!$D$10</f>
        <v>0</v>
      </c>
      <c r="I137" s="425"/>
      <c r="J137" s="425"/>
      <c r="K137" s="407">
        <f t="shared" si="58"/>
        <v>0</v>
      </c>
      <c r="L137" s="31">
        <f t="shared" si="6"/>
        <v>0</v>
      </c>
      <c r="M137" s="372"/>
      <c r="N137" s="286"/>
      <c r="O137" s="179"/>
      <c r="P137" s="287"/>
      <c r="Q137" s="286"/>
      <c r="R137" s="179"/>
      <c r="S137" s="287"/>
      <c r="T137" s="291">
        <f t="shared" si="89"/>
        <v>0</v>
      </c>
      <c r="U137" s="22">
        <f t="shared" si="90"/>
        <v>0</v>
      </c>
      <c r="V137" s="23">
        <f t="shared" si="61"/>
        <v>0</v>
      </c>
    </row>
    <row r="138" spans="1:22" s="272" customFormat="1" ht="13" x14ac:dyDescent="0.25">
      <c r="A138" s="20" t="s">
        <v>309</v>
      </c>
      <c r="B138" s="288"/>
      <c r="C138" s="288"/>
      <c r="D138" s="289"/>
      <c r="E138" s="289"/>
      <c r="F138" s="290"/>
      <c r="G138" s="21">
        <f t="shared" si="91"/>
        <v>0</v>
      </c>
      <c r="H138" s="156">
        <f>G138*'Consolidated Budget(old one)'!$D$10</f>
        <v>0</v>
      </c>
      <c r="I138" s="385"/>
      <c r="J138" s="385"/>
      <c r="K138" s="156">
        <f t="shared" si="58"/>
        <v>0</v>
      </c>
      <c r="L138" s="31">
        <f t="shared" si="6"/>
        <v>0</v>
      </c>
      <c r="M138" s="372"/>
      <c r="N138" s="286"/>
      <c r="O138" s="179"/>
      <c r="P138" s="287"/>
      <c r="Q138" s="286"/>
      <c r="R138" s="179"/>
      <c r="S138" s="287"/>
      <c r="T138" s="291">
        <f t="shared" si="89"/>
        <v>0</v>
      </c>
      <c r="U138" s="22">
        <f t="shared" si="90"/>
        <v>0</v>
      </c>
      <c r="V138" s="23">
        <f t="shared" si="61"/>
        <v>0</v>
      </c>
    </row>
    <row r="139" spans="1:22" s="272" customFormat="1" ht="13" x14ac:dyDescent="0.25">
      <c r="A139" s="20" t="s">
        <v>310</v>
      </c>
      <c r="B139" s="288"/>
      <c r="C139" s="288"/>
      <c r="D139" s="289"/>
      <c r="E139" s="289"/>
      <c r="F139" s="290"/>
      <c r="G139" s="21">
        <f t="shared" si="91"/>
        <v>0</v>
      </c>
      <c r="H139" s="156">
        <f>G139*'Consolidated Budget(old one)'!$D$10</f>
        <v>0</v>
      </c>
      <c r="I139" s="385"/>
      <c r="J139" s="385"/>
      <c r="K139" s="156">
        <f t="shared" si="58"/>
        <v>0</v>
      </c>
      <c r="L139" s="31">
        <f t="shared" si="6"/>
        <v>0</v>
      </c>
      <c r="M139" s="372"/>
      <c r="N139" s="286"/>
      <c r="O139" s="179"/>
      <c r="P139" s="287"/>
      <c r="Q139" s="286"/>
      <c r="R139" s="179"/>
      <c r="S139" s="287"/>
      <c r="T139" s="291">
        <f t="shared" si="89"/>
        <v>0</v>
      </c>
      <c r="U139" s="22">
        <f t="shared" si="90"/>
        <v>0</v>
      </c>
      <c r="V139" s="23">
        <f t="shared" si="61"/>
        <v>0</v>
      </c>
    </row>
    <row r="140" spans="1:22" s="272" customFormat="1" ht="13" x14ac:dyDescent="0.25">
      <c r="A140" s="20" t="s">
        <v>311</v>
      </c>
      <c r="B140" s="288"/>
      <c r="C140" s="288"/>
      <c r="D140" s="289"/>
      <c r="E140" s="289"/>
      <c r="F140" s="290"/>
      <c r="G140" s="21">
        <f t="shared" si="91"/>
        <v>0</v>
      </c>
      <c r="H140" s="156">
        <f>G140*'Consolidated Budget(old one)'!$D$10</f>
        <v>0</v>
      </c>
      <c r="I140" s="385"/>
      <c r="J140" s="385"/>
      <c r="K140" s="156">
        <f t="shared" si="58"/>
        <v>0</v>
      </c>
      <c r="L140" s="31">
        <f t="shared" si="6"/>
        <v>0</v>
      </c>
      <c r="M140" s="372"/>
      <c r="N140" s="286"/>
      <c r="O140" s="179"/>
      <c r="P140" s="287"/>
      <c r="Q140" s="286"/>
      <c r="R140" s="179"/>
      <c r="S140" s="287"/>
      <c r="T140" s="291">
        <f t="shared" si="89"/>
        <v>0</v>
      </c>
      <c r="U140" s="22">
        <f t="shared" si="90"/>
        <v>0</v>
      </c>
      <c r="V140" s="23"/>
    </row>
    <row r="141" spans="1:22" s="272" customFormat="1" ht="13" x14ac:dyDescent="0.25">
      <c r="A141" s="24" t="s">
        <v>51</v>
      </c>
      <c r="B141" s="25"/>
      <c r="C141" s="25"/>
      <c r="D141" s="866"/>
      <c r="E141" s="866"/>
      <c r="F141" s="866"/>
      <c r="G141" s="26">
        <f>SUM(G142:G149)</f>
        <v>0</v>
      </c>
      <c r="H141" s="26">
        <f>SUM(H142:H149)</f>
        <v>0</v>
      </c>
      <c r="I141" s="387">
        <f t="shared" ref="I141:J141" si="92">SUM(I142:I149)</f>
        <v>0</v>
      </c>
      <c r="J141" s="387">
        <f t="shared" si="92"/>
        <v>0</v>
      </c>
      <c r="K141" s="26">
        <f t="shared" si="58"/>
        <v>0</v>
      </c>
      <c r="L141" s="37">
        <f t="shared" si="6"/>
        <v>0</v>
      </c>
      <c r="M141" s="372"/>
      <c r="N141" s="26">
        <f t="shared" ref="N141:O141" si="93">SUM(N142:N149)</f>
        <v>0</v>
      </c>
      <c r="O141" s="26">
        <f t="shared" si="93"/>
        <v>0</v>
      </c>
      <c r="P141" s="287"/>
      <c r="Q141" s="26">
        <f t="shared" ref="Q141:V141" si="94">SUM(Q142:Q149)</f>
        <v>0</v>
      </c>
      <c r="R141" s="26">
        <f t="shared" si="94"/>
        <v>0</v>
      </c>
      <c r="S141" s="26">
        <f t="shared" si="94"/>
        <v>0</v>
      </c>
      <c r="T141" s="26">
        <f t="shared" si="94"/>
        <v>0</v>
      </c>
      <c r="U141" s="26">
        <f t="shared" si="94"/>
        <v>0</v>
      </c>
      <c r="V141" s="26">
        <f t="shared" si="94"/>
        <v>0</v>
      </c>
    </row>
    <row r="142" spans="1:22" s="272" customFormat="1" ht="13" x14ac:dyDescent="0.25">
      <c r="A142" s="20" t="s">
        <v>312</v>
      </c>
      <c r="B142" s="288"/>
      <c r="C142" s="288"/>
      <c r="D142" s="289"/>
      <c r="E142" s="289"/>
      <c r="F142" s="290"/>
      <c r="G142" s="21">
        <f t="shared" ref="G142:G149" si="95">E142*F142</f>
        <v>0</v>
      </c>
      <c r="H142" s="156">
        <f>G142*'Consolidated Budget(old one)'!$D$10</f>
        <v>0</v>
      </c>
      <c r="I142" s="385"/>
      <c r="J142" s="385"/>
      <c r="K142" s="156">
        <f t="shared" si="58"/>
        <v>0</v>
      </c>
      <c r="L142" s="31">
        <f t="shared" si="6"/>
        <v>0</v>
      </c>
      <c r="M142" s="372"/>
      <c r="N142" s="286"/>
      <c r="O142" s="179"/>
      <c r="P142" s="287"/>
      <c r="Q142" s="286"/>
      <c r="R142" s="179"/>
      <c r="S142" s="287"/>
      <c r="T142" s="291">
        <f t="shared" ref="T142:T149" si="96">J142+O142+R142</f>
        <v>0</v>
      </c>
      <c r="U142" s="22">
        <f t="shared" ref="U142:U149" si="97">$H142-T142</f>
        <v>0</v>
      </c>
      <c r="V142" s="23">
        <f t="shared" ref="V142:V146" si="98">IFERROR(U142/$H142,0)</f>
        <v>0</v>
      </c>
    </row>
    <row r="143" spans="1:22" s="272" customFormat="1" ht="13" x14ac:dyDescent="0.25">
      <c r="A143" s="20" t="s">
        <v>313</v>
      </c>
      <c r="B143" s="288"/>
      <c r="C143" s="288"/>
      <c r="D143" s="289"/>
      <c r="E143" s="289"/>
      <c r="F143" s="290"/>
      <c r="G143" s="21">
        <f t="shared" si="95"/>
        <v>0</v>
      </c>
      <c r="H143" s="156">
        <f>G143*'Consolidated Budget(old one)'!$D$10</f>
        <v>0</v>
      </c>
      <c r="I143" s="385"/>
      <c r="J143" s="385"/>
      <c r="K143" s="156">
        <f t="shared" si="58"/>
        <v>0</v>
      </c>
      <c r="L143" s="31">
        <f t="shared" si="6"/>
        <v>0</v>
      </c>
      <c r="M143" s="372"/>
      <c r="N143" s="286"/>
      <c r="O143" s="179"/>
      <c r="P143" s="287"/>
      <c r="Q143" s="286"/>
      <c r="R143" s="179"/>
      <c r="S143" s="287"/>
      <c r="T143" s="291">
        <f t="shared" si="96"/>
        <v>0</v>
      </c>
      <c r="U143" s="22">
        <f t="shared" si="97"/>
        <v>0</v>
      </c>
      <c r="V143" s="23">
        <f t="shared" si="98"/>
        <v>0</v>
      </c>
    </row>
    <row r="144" spans="1:22" s="272" customFormat="1" ht="13" x14ac:dyDescent="0.25">
      <c r="A144" s="20" t="s">
        <v>314</v>
      </c>
      <c r="B144" s="288"/>
      <c r="C144" s="288"/>
      <c r="D144" s="289"/>
      <c r="E144" s="289"/>
      <c r="F144" s="290"/>
      <c r="G144" s="21">
        <f t="shared" si="95"/>
        <v>0</v>
      </c>
      <c r="H144" s="156">
        <f>G144*'Consolidated Budget(old one)'!$D$10</f>
        <v>0</v>
      </c>
      <c r="I144" s="385"/>
      <c r="J144" s="385"/>
      <c r="K144" s="156">
        <f t="shared" ref="K144:K149" si="99">H144-J144</f>
        <v>0</v>
      </c>
      <c r="L144" s="31">
        <f t="shared" si="6"/>
        <v>0</v>
      </c>
      <c r="M144" s="372"/>
      <c r="N144" s="286"/>
      <c r="O144" s="179"/>
      <c r="P144" s="287"/>
      <c r="Q144" s="286"/>
      <c r="R144" s="179"/>
      <c r="S144" s="287"/>
      <c r="T144" s="291">
        <f t="shared" si="96"/>
        <v>0</v>
      </c>
      <c r="U144" s="22">
        <f t="shared" si="97"/>
        <v>0</v>
      </c>
      <c r="V144" s="23">
        <f t="shared" si="98"/>
        <v>0</v>
      </c>
    </row>
    <row r="145" spans="1:22" s="272" customFormat="1" ht="13" x14ac:dyDescent="0.25">
      <c r="A145" s="20" t="s">
        <v>315</v>
      </c>
      <c r="B145" s="288"/>
      <c r="C145" s="288"/>
      <c r="D145" s="289"/>
      <c r="E145" s="289"/>
      <c r="F145" s="290"/>
      <c r="G145" s="21">
        <f t="shared" si="95"/>
        <v>0</v>
      </c>
      <c r="H145" s="156">
        <f>G145*'Consolidated Budget(old one)'!$D$10</f>
        <v>0</v>
      </c>
      <c r="I145" s="385"/>
      <c r="J145" s="385"/>
      <c r="K145" s="156">
        <f t="shared" si="99"/>
        <v>0</v>
      </c>
      <c r="L145" s="31">
        <f t="shared" si="6"/>
        <v>0</v>
      </c>
      <c r="M145" s="372"/>
      <c r="N145" s="286"/>
      <c r="O145" s="179"/>
      <c r="P145" s="287"/>
      <c r="Q145" s="286"/>
      <c r="R145" s="179"/>
      <c r="S145" s="287"/>
      <c r="T145" s="291">
        <f t="shared" si="96"/>
        <v>0</v>
      </c>
      <c r="U145" s="22">
        <f t="shared" si="97"/>
        <v>0</v>
      </c>
      <c r="V145" s="23">
        <f t="shared" si="98"/>
        <v>0</v>
      </c>
    </row>
    <row r="146" spans="1:22" s="272" customFormat="1" ht="13" x14ac:dyDescent="0.25">
      <c r="A146" s="20" t="s">
        <v>316</v>
      </c>
      <c r="B146" s="288"/>
      <c r="C146" s="288"/>
      <c r="D146" s="289"/>
      <c r="E146" s="289"/>
      <c r="F146" s="290"/>
      <c r="G146" s="21">
        <f t="shared" si="95"/>
        <v>0</v>
      </c>
      <c r="H146" s="156">
        <f>G146*'Consolidated Budget(old one)'!$D$10</f>
        <v>0</v>
      </c>
      <c r="I146" s="385"/>
      <c r="J146" s="385"/>
      <c r="K146" s="156">
        <f t="shared" si="99"/>
        <v>0</v>
      </c>
      <c r="L146" s="31">
        <f t="shared" si="6"/>
        <v>0</v>
      </c>
      <c r="M146" s="372"/>
      <c r="N146" s="286"/>
      <c r="O146" s="179"/>
      <c r="P146" s="287"/>
      <c r="Q146" s="286"/>
      <c r="R146" s="179"/>
      <c r="S146" s="287"/>
      <c r="T146" s="291">
        <f t="shared" si="96"/>
        <v>0</v>
      </c>
      <c r="U146" s="22">
        <f t="shared" si="97"/>
        <v>0</v>
      </c>
      <c r="V146" s="23">
        <f t="shared" si="98"/>
        <v>0</v>
      </c>
    </row>
    <row r="147" spans="1:22" s="272" customFormat="1" ht="13" x14ac:dyDescent="0.25">
      <c r="A147" s="20" t="s">
        <v>317</v>
      </c>
      <c r="B147" s="288"/>
      <c r="C147" s="288"/>
      <c r="D147" s="289"/>
      <c r="E147" s="289"/>
      <c r="F147" s="290"/>
      <c r="G147" s="21">
        <f t="shared" si="95"/>
        <v>0</v>
      </c>
      <c r="H147" s="156">
        <f>G147*'Consolidated Budget(old one)'!$D$10</f>
        <v>0</v>
      </c>
      <c r="I147" s="385"/>
      <c r="J147" s="385"/>
      <c r="K147" s="156">
        <f t="shared" si="99"/>
        <v>0</v>
      </c>
      <c r="L147" s="31">
        <f t="shared" si="6"/>
        <v>0</v>
      </c>
      <c r="M147" s="372"/>
      <c r="N147" s="286"/>
      <c r="O147" s="179"/>
      <c r="P147" s="287"/>
      <c r="Q147" s="286"/>
      <c r="R147" s="179"/>
      <c r="S147" s="287"/>
      <c r="T147" s="291">
        <f t="shared" si="96"/>
        <v>0</v>
      </c>
      <c r="U147" s="22">
        <f t="shared" si="97"/>
        <v>0</v>
      </c>
      <c r="V147" s="23"/>
    </row>
    <row r="148" spans="1:22" s="272" customFormat="1" ht="13" x14ac:dyDescent="0.25">
      <c r="A148" s="20" t="s">
        <v>318</v>
      </c>
      <c r="B148" s="288"/>
      <c r="C148" s="288"/>
      <c r="D148" s="289"/>
      <c r="E148" s="289"/>
      <c r="F148" s="290"/>
      <c r="G148" s="21">
        <f t="shared" si="95"/>
        <v>0</v>
      </c>
      <c r="H148" s="156">
        <f>G148*'Consolidated Budget(old one)'!$D$10</f>
        <v>0</v>
      </c>
      <c r="I148" s="385"/>
      <c r="J148" s="385"/>
      <c r="K148" s="156">
        <f t="shared" si="99"/>
        <v>0</v>
      </c>
      <c r="L148" s="31">
        <f t="shared" si="6"/>
        <v>0</v>
      </c>
      <c r="M148" s="372"/>
      <c r="N148" s="286"/>
      <c r="O148" s="179"/>
      <c r="P148" s="287"/>
      <c r="Q148" s="286"/>
      <c r="R148" s="179"/>
      <c r="S148" s="287"/>
      <c r="T148" s="291">
        <f t="shared" si="96"/>
        <v>0</v>
      </c>
      <c r="U148" s="22">
        <f t="shared" si="97"/>
        <v>0</v>
      </c>
      <c r="V148" s="23"/>
    </row>
    <row r="149" spans="1:22" s="272" customFormat="1" ht="13" x14ac:dyDescent="0.25">
      <c r="A149" s="20" t="s">
        <v>319</v>
      </c>
      <c r="B149" s="288"/>
      <c r="C149" s="288"/>
      <c r="D149" s="289"/>
      <c r="E149" s="289"/>
      <c r="F149" s="290"/>
      <c r="G149" s="21">
        <f t="shared" si="95"/>
        <v>0</v>
      </c>
      <c r="H149" s="156">
        <f>G149*'Consolidated Budget(old one)'!$D$10</f>
        <v>0</v>
      </c>
      <c r="I149" s="385"/>
      <c r="J149" s="385"/>
      <c r="K149" s="156">
        <f t="shared" si="99"/>
        <v>0</v>
      </c>
      <c r="L149" s="31">
        <f t="shared" si="6"/>
        <v>0</v>
      </c>
      <c r="M149" s="372"/>
      <c r="N149" s="286"/>
      <c r="O149" s="179"/>
      <c r="P149" s="287"/>
      <c r="Q149" s="286"/>
      <c r="R149" s="179"/>
      <c r="S149" s="287"/>
      <c r="T149" s="291">
        <f t="shared" si="96"/>
        <v>0</v>
      </c>
      <c r="U149" s="22">
        <f t="shared" si="97"/>
        <v>0</v>
      </c>
      <c r="V149" s="23"/>
    </row>
    <row r="150" spans="1:22" ht="22.4" customHeight="1" x14ac:dyDescent="0.25">
      <c r="A150" s="881" t="s">
        <v>320</v>
      </c>
      <c r="B150" s="881"/>
      <c r="C150" s="881"/>
      <c r="D150" s="881"/>
      <c r="E150" s="881"/>
      <c r="F150" s="881"/>
      <c r="G150" s="774"/>
      <c r="H150" s="774"/>
      <c r="I150" s="774"/>
      <c r="J150" s="774"/>
      <c r="K150" s="774"/>
      <c r="L150" s="775"/>
      <c r="M150" s="757"/>
      <c r="N150" s="774"/>
      <c r="O150" s="774"/>
      <c r="P150" s="758"/>
      <c r="Q150" s="774"/>
      <c r="R150" s="774"/>
      <c r="S150" s="774"/>
      <c r="T150" s="774"/>
      <c r="U150" s="774"/>
      <c r="V150" s="759">
        <f t="shared" ref="V150" si="100">IFERROR(T150/$H150,0)</f>
        <v>0</v>
      </c>
    </row>
    <row r="151" spans="1:22" ht="29.9" customHeight="1" x14ac:dyDescent="0.25">
      <c r="A151" s="639">
        <v>4</v>
      </c>
      <c r="B151" s="887" t="s">
        <v>321</v>
      </c>
      <c r="C151" s="887"/>
      <c r="D151" s="887"/>
      <c r="E151" s="887"/>
      <c r="F151" s="887"/>
      <c r="G151" s="887"/>
      <c r="H151" s="887"/>
      <c r="I151" s="640"/>
      <c r="J151" s="641"/>
      <c r="K151" s="618"/>
      <c r="L151" s="619">
        <f t="shared" ref="L151:L177" si="101">IFERROR(K151/$H151,0)</f>
        <v>0</v>
      </c>
      <c r="M151" s="600"/>
      <c r="N151" s="592"/>
      <c r="O151" s="618"/>
      <c r="P151" s="601"/>
      <c r="Q151" s="592"/>
      <c r="R151" s="618"/>
      <c r="S151" s="601"/>
      <c r="T151" s="618"/>
      <c r="U151" s="618" t="e">
        <f>#REF!-T151</f>
        <v>#REF!</v>
      </c>
      <c r="V151" s="619">
        <f t="shared" ref="V151" si="102">IFERROR(U151/$H151,0)</f>
        <v>0</v>
      </c>
    </row>
    <row r="152" spans="1:22" x14ac:dyDescent="0.35">
      <c r="A152" s="655" t="s">
        <v>322</v>
      </c>
      <c r="B152" s="605" t="s">
        <v>323</v>
      </c>
      <c r="C152" s="605"/>
      <c r="D152" s="656"/>
      <c r="E152" s="657"/>
      <c r="F152" s="658"/>
      <c r="G152" s="635">
        <f t="shared" ref="G152:G162" si="103">E152*F152</f>
        <v>0</v>
      </c>
      <c r="H152" s="596">
        <f>G152*'[1]Consolidated Budget'!$D$10</f>
        <v>0</v>
      </c>
      <c r="I152" s="632">
        <v>0</v>
      </c>
      <c r="J152" s="633">
        <v>0</v>
      </c>
      <c r="K152" s="596">
        <f t="shared" ref="K152:K162" si="104">H152-J152</f>
        <v>0</v>
      </c>
      <c r="L152" s="599">
        <f t="shared" si="101"/>
        <v>0</v>
      </c>
      <c r="M152" s="600"/>
      <c r="N152" s="608">
        <v>1133.03</v>
      </c>
      <c r="O152" s="627">
        <v>1192</v>
      </c>
      <c r="P152" s="601"/>
      <c r="Q152" s="608"/>
      <c r="R152" s="627"/>
      <c r="S152" s="601"/>
      <c r="T152" s="602">
        <f t="shared" ref="T152:T162" si="105">J152+O152+R152</f>
        <v>1192</v>
      </c>
      <c r="U152" s="603">
        <f t="shared" ref="U152:U160" si="106">$H152-T152</f>
        <v>-1192</v>
      </c>
      <c r="V152" s="604">
        <f t="shared" ref="V152:V162" si="107">IFERROR(T152/$H152,0)</f>
        <v>0</v>
      </c>
    </row>
    <row r="153" spans="1:22" ht="29" x14ac:dyDescent="0.35">
      <c r="A153" s="655"/>
      <c r="B153" s="605" t="s">
        <v>324</v>
      </c>
      <c r="C153" s="593" t="s">
        <v>325</v>
      </c>
      <c r="D153" s="630"/>
      <c r="E153" s="566"/>
      <c r="F153" s="631"/>
      <c r="G153" s="635"/>
      <c r="H153" s="596"/>
      <c r="I153" s="597"/>
      <c r="J153" s="634"/>
      <c r="K153" s="596"/>
      <c r="L153" s="599"/>
      <c r="M153" s="600"/>
      <c r="N153" s="608"/>
      <c r="O153" s="627"/>
      <c r="P153" s="601"/>
      <c r="Q153" s="608"/>
      <c r="R153" s="627"/>
      <c r="S153" s="601"/>
      <c r="T153" s="602"/>
      <c r="U153" s="603"/>
      <c r="V153" s="604"/>
    </row>
    <row r="154" spans="1:22" ht="29" x14ac:dyDescent="0.35">
      <c r="A154" s="655"/>
      <c r="B154" s="605" t="s">
        <v>326</v>
      </c>
      <c r="C154" s="605" t="s">
        <v>327</v>
      </c>
      <c r="D154" s="630"/>
      <c r="E154" s="566"/>
      <c r="F154" s="631"/>
      <c r="G154" s="635"/>
      <c r="H154" s="596"/>
      <c r="I154" s="597"/>
      <c r="J154" s="634"/>
      <c r="K154" s="596"/>
      <c r="L154" s="599"/>
      <c r="M154" s="600"/>
      <c r="N154" s="608"/>
      <c r="O154" s="627"/>
      <c r="P154" s="601"/>
      <c r="Q154" s="608"/>
      <c r="R154" s="627"/>
      <c r="S154" s="601"/>
      <c r="T154" s="602"/>
      <c r="U154" s="603"/>
      <c r="V154" s="604"/>
    </row>
    <row r="155" spans="1:22" x14ac:dyDescent="0.35">
      <c r="A155" s="655" t="s">
        <v>328</v>
      </c>
      <c r="B155" s="605" t="s">
        <v>329</v>
      </c>
      <c r="C155" s="605"/>
      <c r="D155" s="630"/>
      <c r="E155" s="566"/>
      <c r="F155" s="631"/>
      <c r="G155" s="635">
        <f t="shared" si="103"/>
        <v>0</v>
      </c>
      <c r="H155" s="596">
        <f>G155*'[1]Consolidated Budget'!$D$10</f>
        <v>0</v>
      </c>
      <c r="I155" s="597">
        <v>0</v>
      </c>
      <c r="J155" s="634">
        <v>0</v>
      </c>
      <c r="K155" s="596">
        <f t="shared" si="104"/>
        <v>0</v>
      </c>
      <c r="L155" s="599">
        <f t="shared" si="101"/>
        <v>0</v>
      </c>
      <c r="M155" s="600"/>
      <c r="N155" s="608">
        <v>0</v>
      </c>
      <c r="O155" s="627"/>
      <c r="P155" s="601"/>
      <c r="Q155" s="608"/>
      <c r="R155" s="627"/>
      <c r="S155" s="601"/>
      <c r="T155" s="602">
        <f t="shared" si="105"/>
        <v>0</v>
      </c>
      <c r="U155" s="603">
        <f t="shared" si="106"/>
        <v>0</v>
      </c>
      <c r="V155" s="604">
        <f t="shared" si="107"/>
        <v>0</v>
      </c>
    </row>
    <row r="156" spans="1:22" x14ac:dyDescent="0.35">
      <c r="A156" s="655" t="s">
        <v>330</v>
      </c>
      <c r="B156" s="605" t="s">
        <v>331</v>
      </c>
      <c r="C156" s="605"/>
      <c r="D156" s="630"/>
      <c r="E156" s="566"/>
      <c r="F156" s="631"/>
      <c r="G156" s="636">
        <v>0</v>
      </c>
      <c r="H156" s="596">
        <f>G156*'[1]Consolidated Budget'!$D$10</f>
        <v>0</v>
      </c>
      <c r="I156" s="597">
        <v>0</v>
      </c>
      <c r="J156" s="634">
        <v>0</v>
      </c>
      <c r="K156" s="596">
        <f t="shared" si="104"/>
        <v>0</v>
      </c>
      <c r="L156" s="599">
        <f t="shared" si="101"/>
        <v>0</v>
      </c>
      <c r="M156" s="600"/>
      <c r="N156" s="608">
        <v>0</v>
      </c>
      <c r="O156" s="627"/>
      <c r="P156" s="601"/>
      <c r="Q156" s="608"/>
      <c r="R156" s="627"/>
      <c r="S156" s="601"/>
      <c r="T156" s="602">
        <f t="shared" si="105"/>
        <v>0</v>
      </c>
      <c r="U156" s="603">
        <f t="shared" si="106"/>
        <v>0</v>
      </c>
      <c r="V156" s="604">
        <f t="shared" si="107"/>
        <v>0</v>
      </c>
    </row>
    <row r="157" spans="1:22" x14ac:dyDescent="0.35">
      <c r="A157" s="655" t="s">
        <v>332</v>
      </c>
      <c r="B157" s="605" t="s">
        <v>333</v>
      </c>
      <c r="C157" s="605"/>
      <c r="D157" s="630"/>
      <c r="E157" s="566"/>
      <c r="F157" s="659"/>
      <c r="G157" s="635">
        <f t="shared" si="103"/>
        <v>0</v>
      </c>
      <c r="H157" s="596">
        <f>G157*'[1]Consolidated Budget'!$D$10</f>
        <v>0</v>
      </c>
      <c r="I157" s="597">
        <v>2514</v>
      </c>
      <c r="J157" s="634">
        <v>2799</v>
      </c>
      <c r="K157" s="596">
        <f t="shared" si="104"/>
        <v>-2799</v>
      </c>
      <c r="L157" s="599">
        <f t="shared" si="101"/>
        <v>0</v>
      </c>
      <c r="M157" s="600"/>
      <c r="N157" s="608">
        <v>7666.18</v>
      </c>
      <c r="O157" s="627">
        <v>7914</v>
      </c>
      <c r="P157" s="601"/>
      <c r="Q157" s="608"/>
      <c r="R157" s="627"/>
      <c r="S157" s="601"/>
      <c r="T157" s="602">
        <f t="shared" si="105"/>
        <v>10713</v>
      </c>
      <c r="U157" s="603">
        <f t="shared" si="106"/>
        <v>-10713</v>
      </c>
      <c r="V157" s="604">
        <f t="shared" si="107"/>
        <v>0</v>
      </c>
    </row>
    <row r="158" spans="1:22" x14ac:dyDescent="0.35">
      <c r="A158" s="655" t="s">
        <v>334</v>
      </c>
      <c r="B158" s="605" t="s">
        <v>335</v>
      </c>
      <c r="C158" s="605"/>
      <c r="D158" s="630"/>
      <c r="E158" s="566"/>
      <c r="F158" s="631"/>
      <c r="G158" s="635">
        <f t="shared" si="103"/>
        <v>0</v>
      </c>
      <c r="H158" s="596">
        <f>G158*'[1]Consolidated Budget'!$D$10</f>
        <v>0</v>
      </c>
      <c r="I158" s="597">
        <v>8384</v>
      </c>
      <c r="J158" s="634">
        <v>9329</v>
      </c>
      <c r="K158" s="596">
        <f t="shared" si="104"/>
        <v>-9329</v>
      </c>
      <c r="L158" s="599">
        <f t="shared" si="101"/>
        <v>0</v>
      </c>
      <c r="M158" s="600"/>
      <c r="N158" s="608">
        <v>11398.8</v>
      </c>
      <c r="O158" s="627">
        <v>11627</v>
      </c>
      <c r="P158" s="601"/>
      <c r="Q158" s="608"/>
      <c r="R158" s="627"/>
      <c r="S158" s="601"/>
      <c r="T158" s="602">
        <f t="shared" si="105"/>
        <v>20956</v>
      </c>
      <c r="U158" s="603">
        <f t="shared" si="106"/>
        <v>-20956</v>
      </c>
      <c r="V158" s="604">
        <f t="shared" si="107"/>
        <v>0</v>
      </c>
    </row>
    <row r="159" spans="1:22" ht="29" x14ac:dyDescent="0.35">
      <c r="A159" s="655" t="s">
        <v>336</v>
      </c>
      <c r="B159" s="605" t="s">
        <v>337</v>
      </c>
      <c r="C159" s="605"/>
      <c r="D159" s="630"/>
      <c r="E159" s="566"/>
      <c r="F159" s="631"/>
      <c r="G159" s="635">
        <f t="shared" si="103"/>
        <v>0</v>
      </c>
      <c r="H159" s="596">
        <f>G159*'[1]Consolidated Budget'!$D$10</f>
        <v>0</v>
      </c>
      <c r="I159" s="660">
        <v>1372</v>
      </c>
      <c r="J159" s="660">
        <v>1527</v>
      </c>
      <c r="K159" s="596">
        <f t="shared" si="104"/>
        <v>-1527</v>
      </c>
      <c r="L159" s="599">
        <f t="shared" si="101"/>
        <v>0</v>
      </c>
      <c r="M159" s="600"/>
      <c r="N159" s="608">
        <v>15972.95</v>
      </c>
      <c r="O159" s="627">
        <v>16358</v>
      </c>
      <c r="P159" s="601"/>
      <c r="Q159" s="608"/>
      <c r="R159" s="627"/>
      <c r="S159" s="601"/>
      <c r="T159" s="602">
        <f t="shared" si="105"/>
        <v>17885</v>
      </c>
      <c r="U159" s="603">
        <f t="shared" si="106"/>
        <v>-17885</v>
      </c>
      <c r="V159" s="604">
        <f t="shared" si="107"/>
        <v>0</v>
      </c>
    </row>
    <row r="160" spans="1:22" x14ac:dyDescent="0.35">
      <c r="A160" s="655" t="s">
        <v>338</v>
      </c>
      <c r="B160" s="605" t="s">
        <v>339</v>
      </c>
      <c r="C160" s="605"/>
      <c r="D160" s="630"/>
      <c r="E160" s="566"/>
      <c r="F160" s="659"/>
      <c r="G160" s="635">
        <f t="shared" si="103"/>
        <v>0</v>
      </c>
      <c r="H160" s="596">
        <f>G160*'[1]Consolidated Budget'!$D$10</f>
        <v>0</v>
      </c>
      <c r="I160" s="632">
        <v>2599</v>
      </c>
      <c r="J160" s="633">
        <v>2914</v>
      </c>
      <c r="K160" s="596">
        <f t="shared" si="104"/>
        <v>-2914</v>
      </c>
      <c r="L160" s="599">
        <f t="shared" si="101"/>
        <v>0</v>
      </c>
      <c r="M160" s="600"/>
      <c r="N160" s="651"/>
      <c r="O160" s="651"/>
      <c r="P160" s="601"/>
      <c r="Q160" s="651"/>
      <c r="R160" s="651"/>
      <c r="S160" s="601"/>
      <c r="T160" s="602">
        <f t="shared" si="105"/>
        <v>2914</v>
      </c>
      <c r="U160" s="603">
        <f t="shared" si="106"/>
        <v>-2914</v>
      </c>
      <c r="V160" s="604">
        <f t="shared" si="107"/>
        <v>0</v>
      </c>
    </row>
    <row r="161" spans="1:22" x14ac:dyDescent="0.35">
      <c r="A161" s="655" t="s">
        <v>340</v>
      </c>
      <c r="B161" s="605" t="s">
        <v>341</v>
      </c>
      <c r="C161" s="605"/>
      <c r="D161" s="630"/>
      <c r="E161" s="566"/>
      <c r="F161" s="631"/>
      <c r="G161" s="635">
        <f t="shared" si="103"/>
        <v>0</v>
      </c>
      <c r="H161" s="596">
        <f>G161*'[1]Consolidated Budget'!$D$10</f>
        <v>0</v>
      </c>
      <c r="I161" s="597">
        <v>0</v>
      </c>
      <c r="J161" s="634">
        <v>0</v>
      </c>
      <c r="K161" s="596">
        <f t="shared" si="104"/>
        <v>0</v>
      </c>
      <c r="L161" s="599">
        <f t="shared" si="101"/>
        <v>0</v>
      </c>
      <c r="M161" s="600"/>
      <c r="N161" s="608">
        <v>27520.62</v>
      </c>
      <c r="O161" s="627">
        <v>28943</v>
      </c>
      <c r="P161" s="601"/>
      <c r="Q161" s="608"/>
      <c r="R161" s="627"/>
      <c r="S161" s="601"/>
      <c r="T161" s="602">
        <f t="shared" si="105"/>
        <v>28943</v>
      </c>
      <c r="U161" s="603">
        <f>$H161-T161</f>
        <v>-28943</v>
      </c>
      <c r="V161" s="604">
        <f t="shared" si="107"/>
        <v>0</v>
      </c>
    </row>
    <row r="162" spans="1:22" x14ac:dyDescent="0.35">
      <c r="A162" s="655" t="s">
        <v>342</v>
      </c>
      <c r="B162" s="605" t="s">
        <v>343</v>
      </c>
      <c r="C162" s="605"/>
      <c r="D162" s="630"/>
      <c r="E162" s="566"/>
      <c r="F162" s="659"/>
      <c r="G162" s="635">
        <f t="shared" si="103"/>
        <v>0</v>
      </c>
      <c r="H162" s="596">
        <f>G162*'[1]Consolidated Budget'!$D$10</f>
        <v>0</v>
      </c>
      <c r="I162" s="597">
        <v>14194</v>
      </c>
      <c r="J162" s="634">
        <v>15821</v>
      </c>
      <c r="K162" s="596">
        <f t="shared" si="104"/>
        <v>-15821</v>
      </c>
      <c r="L162" s="644">
        <f>IFERROR(K162/$H162,0)</f>
        <v>0</v>
      </c>
      <c r="M162" s="600"/>
      <c r="N162" s="608">
        <v>66041.73</v>
      </c>
      <c r="O162" s="627">
        <v>69117</v>
      </c>
      <c r="P162" s="601"/>
      <c r="Q162" s="608"/>
      <c r="R162" s="627"/>
      <c r="S162" s="601"/>
      <c r="T162" s="602">
        <f t="shared" si="105"/>
        <v>84938</v>
      </c>
      <c r="U162" s="603">
        <f>$H162-T162</f>
        <v>-84938</v>
      </c>
      <c r="V162" s="604">
        <f t="shared" si="107"/>
        <v>0</v>
      </c>
    </row>
    <row r="163" spans="1:22" x14ac:dyDescent="0.25">
      <c r="A163" s="655"/>
      <c r="B163" s="605"/>
      <c r="C163" s="605"/>
      <c r="D163" s="606"/>
      <c r="E163" s="606"/>
      <c r="F163" s="607"/>
      <c r="G163" s="629"/>
      <c r="H163" s="626"/>
      <c r="I163" s="661"/>
      <c r="J163" s="662"/>
      <c r="K163" s="626"/>
      <c r="L163" s="644"/>
      <c r="M163" s="600"/>
      <c r="N163" s="608"/>
      <c r="O163" s="627"/>
      <c r="P163" s="601"/>
      <c r="Q163" s="608"/>
      <c r="R163" s="627"/>
      <c r="S163" s="601"/>
      <c r="T163" s="602"/>
      <c r="U163" s="603"/>
      <c r="V163" s="604"/>
    </row>
    <row r="164" spans="1:22" ht="22.4" customHeight="1" x14ac:dyDescent="0.25">
      <c r="A164" s="890"/>
      <c r="B164" s="890"/>
      <c r="C164" s="890"/>
      <c r="D164" s="890"/>
      <c r="E164" s="890"/>
      <c r="F164" s="890"/>
      <c r="G164" s="616" t="e">
        <f>#REF!</f>
        <v>#REF!</v>
      </c>
      <c r="H164" s="616" t="e">
        <f>#REF!</f>
        <v>#REF!</v>
      </c>
      <c r="I164" s="654" t="e">
        <f>#REF!</f>
        <v>#REF!</v>
      </c>
      <c r="J164" s="654" t="e">
        <f>#REF!</f>
        <v>#REF!</v>
      </c>
      <c r="K164" s="616" t="e">
        <f>H164-J164</f>
        <v>#REF!</v>
      </c>
      <c r="L164" s="617">
        <f t="shared" si="101"/>
        <v>0</v>
      </c>
      <c r="M164" s="600"/>
      <c r="N164" s="616" t="e">
        <f>#REF!</f>
        <v>#REF!</v>
      </c>
      <c r="O164" s="616" t="e">
        <f>#REF!</f>
        <v>#REF!</v>
      </c>
      <c r="P164" s="601"/>
      <c r="Q164" s="616" t="e">
        <f>#REF!</f>
        <v>#REF!</v>
      </c>
      <c r="R164" s="616" t="e">
        <f>#REF!</f>
        <v>#REF!</v>
      </c>
      <c r="S164" s="616" t="e">
        <f>#REF!</f>
        <v>#REF!</v>
      </c>
      <c r="T164" s="616" t="e">
        <f>#REF!</f>
        <v>#REF!</v>
      </c>
      <c r="U164" s="616" t="e">
        <f>#REF!</f>
        <v>#REF!</v>
      </c>
      <c r="V164" s="616" t="e">
        <f>#REF!</f>
        <v>#REF!</v>
      </c>
    </row>
    <row r="165" spans="1:22" ht="29.9" customHeight="1" x14ac:dyDescent="0.25">
      <c r="A165" s="639">
        <v>5</v>
      </c>
      <c r="B165" s="887" t="s">
        <v>344</v>
      </c>
      <c r="C165" s="887"/>
      <c r="D165" s="887"/>
      <c r="E165" s="887"/>
      <c r="F165" s="887"/>
      <c r="G165" s="887"/>
      <c r="H165" s="887"/>
      <c r="I165" s="640"/>
      <c r="J165" s="641"/>
      <c r="K165" s="618"/>
      <c r="L165" s="619">
        <f t="shared" si="101"/>
        <v>0</v>
      </c>
      <c r="M165" s="600"/>
      <c r="N165" s="592"/>
      <c r="O165" s="618"/>
      <c r="P165" s="601"/>
      <c r="Q165" s="592"/>
      <c r="R165" s="618"/>
      <c r="S165" s="601"/>
      <c r="T165" s="618"/>
      <c r="U165" s="618" t="e">
        <f>#REF!-T165</f>
        <v>#REF!</v>
      </c>
      <c r="V165" s="619">
        <f t="shared" ref="V165:V181" si="108">IFERROR(U165/$H165,0)</f>
        <v>0</v>
      </c>
    </row>
    <row r="166" spans="1:22" x14ac:dyDescent="0.25">
      <c r="A166" s="621" t="s">
        <v>345</v>
      </c>
      <c r="B166" s="622"/>
      <c r="C166" s="622"/>
      <c r="D166" s="888"/>
      <c r="E166" s="888"/>
      <c r="F166" s="888"/>
      <c r="G166" s="623">
        <f>SUM(G167:G170)</f>
        <v>0</v>
      </c>
      <c r="H166" s="623">
        <f>SUM(H167:H170)</f>
        <v>0</v>
      </c>
      <c r="I166" s="624">
        <f>SUM(I167:I170)</f>
        <v>7162</v>
      </c>
      <c r="J166" s="624">
        <f>SUM(J167:J170)</f>
        <v>7991</v>
      </c>
      <c r="K166" s="623">
        <f t="shared" ref="K166:K171" si="109">H166-J166</f>
        <v>-7991</v>
      </c>
      <c r="L166" s="625">
        <f t="shared" si="101"/>
        <v>0</v>
      </c>
      <c r="M166" s="600"/>
      <c r="N166" s="623">
        <f>SUM(N167:N170)</f>
        <v>20009.27</v>
      </c>
      <c r="O166" s="623">
        <f>SUM(O167:O170)</f>
        <v>21227.960000000003</v>
      </c>
      <c r="P166" s="601"/>
      <c r="Q166" s="623">
        <f>SUM(Q167:Q170)</f>
        <v>0</v>
      </c>
      <c r="R166" s="623">
        <f>SUM(R167:R170)</f>
        <v>0</v>
      </c>
      <c r="S166" s="623">
        <f t="shared" ref="S166:U166" si="110">SUM(S167:S170)</f>
        <v>0</v>
      </c>
      <c r="T166" s="623">
        <f t="shared" si="110"/>
        <v>29218.960000000003</v>
      </c>
      <c r="U166" s="623">
        <f t="shared" si="110"/>
        <v>-29218.960000000003</v>
      </c>
      <c r="V166" s="604">
        <f t="shared" ref="V166:V170" si="111">IFERROR(T166/$H166,0)</f>
        <v>0</v>
      </c>
    </row>
    <row r="167" spans="1:22" x14ac:dyDescent="0.25">
      <c r="A167" s="655" t="s">
        <v>346</v>
      </c>
      <c r="B167" s="593"/>
      <c r="C167" s="593"/>
      <c r="D167" s="594"/>
      <c r="E167" s="594"/>
      <c r="F167" s="595"/>
      <c r="G167" s="635">
        <f t="shared" ref="G167:G170" si="112">E167*F167</f>
        <v>0</v>
      </c>
      <c r="H167" s="596">
        <f>G167*'[1]Consolidated Budget'!$D$10</f>
        <v>0</v>
      </c>
      <c r="I167" s="632">
        <v>5662</v>
      </c>
      <c r="J167" s="633">
        <v>6322</v>
      </c>
      <c r="K167" s="596">
        <f t="shared" si="109"/>
        <v>-6322</v>
      </c>
      <c r="L167" s="599">
        <f t="shared" si="101"/>
        <v>0</v>
      </c>
      <c r="M167" s="600"/>
      <c r="N167" s="608">
        <v>18552.060000000001</v>
      </c>
      <c r="O167" s="627">
        <v>19700.560000000001</v>
      </c>
      <c r="P167" s="601"/>
      <c r="Q167" s="608"/>
      <c r="R167" s="627"/>
      <c r="S167" s="601"/>
      <c r="T167" s="602">
        <f>J167+O167+R167</f>
        <v>26022.560000000001</v>
      </c>
      <c r="U167" s="603">
        <f>$H167-T167</f>
        <v>-26022.560000000001</v>
      </c>
      <c r="V167" s="604">
        <f t="shared" si="111"/>
        <v>0</v>
      </c>
    </row>
    <row r="169" spans="1:22" x14ac:dyDescent="0.25">
      <c r="A169" s="655"/>
      <c r="B169" s="593"/>
      <c r="C169" s="593"/>
      <c r="D169" s="594"/>
      <c r="E169" s="594"/>
      <c r="F169" s="595"/>
      <c r="G169" s="635"/>
      <c r="H169" s="596"/>
      <c r="I169" s="632"/>
      <c r="J169" s="633"/>
      <c r="K169" s="596"/>
      <c r="L169" s="599"/>
      <c r="M169" s="600"/>
      <c r="N169" s="608"/>
      <c r="O169" s="627"/>
      <c r="P169" s="601"/>
      <c r="Q169" s="608"/>
      <c r="R169" s="627"/>
      <c r="S169" s="601"/>
      <c r="T169" s="602"/>
      <c r="U169" s="603"/>
      <c r="V169" s="604"/>
    </row>
    <row r="170" spans="1:22" x14ac:dyDescent="0.25">
      <c r="A170" s="655" t="s">
        <v>347</v>
      </c>
      <c r="B170" s="593"/>
      <c r="C170" s="593"/>
      <c r="D170" s="594"/>
      <c r="E170" s="594"/>
      <c r="F170" s="595"/>
      <c r="G170" s="635">
        <f t="shared" si="112"/>
        <v>0</v>
      </c>
      <c r="H170" s="596">
        <f>G170*'[1]Consolidated Budget'!$D$10</f>
        <v>0</v>
      </c>
      <c r="I170" s="632">
        <v>1500</v>
      </c>
      <c r="J170" s="633">
        <v>1669</v>
      </c>
      <c r="K170" s="596">
        <f t="shared" si="109"/>
        <v>-1669</v>
      </c>
      <c r="L170" s="599">
        <f t="shared" si="101"/>
        <v>0</v>
      </c>
      <c r="M170" s="600"/>
      <c r="N170" s="608">
        <v>1457.21</v>
      </c>
      <c r="O170" s="627">
        <v>1527.4</v>
      </c>
      <c r="P170" s="601"/>
      <c r="Q170" s="608"/>
      <c r="R170" s="627"/>
      <c r="S170" s="601"/>
      <c r="T170" s="602">
        <f>J170+O170+R170</f>
        <v>3196.4</v>
      </c>
      <c r="U170" s="603">
        <f>$H170-T170</f>
        <v>-3196.4</v>
      </c>
      <c r="V170" s="604">
        <f t="shared" si="111"/>
        <v>0</v>
      </c>
    </row>
    <row r="171" spans="1:22" ht="22.4" customHeight="1" x14ac:dyDescent="0.25">
      <c r="A171" s="890" t="s">
        <v>348</v>
      </c>
      <c r="B171" s="890"/>
      <c r="C171" s="890"/>
      <c r="D171" s="890"/>
      <c r="E171" s="890"/>
      <c r="F171" s="890"/>
      <c r="G171" s="616" t="e">
        <f>G166+#REF!+#REF!</f>
        <v>#REF!</v>
      </c>
      <c r="H171" s="616" t="e">
        <f>H166+#REF!+#REF!</f>
        <v>#REF!</v>
      </c>
      <c r="I171" s="654" t="e">
        <f>I166+#REF!+#REF!</f>
        <v>#REF!</v>
      </c>
      <c r="J171" s="654" t="e">
        <f>J166+#REF!+#REF!</f>
        <v>#REF!</v>
      </c>
      <c r="K171" s="616" t="e">
        <f t="shared" si="109"/>
        <v>#REF!</v>
      </c>
      <c r="L171" s="617">
        <f t="shared" si="101"/>
        <v>0</v>
      </c>
      <c r="M171" s="600"/>
      <c r="N171" s="616" t="e">
        <f>N166+#REF!+#REF!</f>
        <v>#REF!</v>
      </c>
      <c r="O171" s="616" t="e">
        <f>O166+#REF!+#REF!</f>
        <v>#REF!</v>
      </c>
      <c r="P171" s="601"/>
      <c r="Q171" s="616" t="e">
        <f>Q166+#REF!+#REF!</f>
        <v>#REF!</v>
      </c>
      <c r="R171" s="616" t="e">
        <f>R166+#REF!+#REF!</f>
        <v>#REF!</v>
      </c>
      <c r="S171" s="616" t="e">
        <f>S166+#REF!+#REF!</f>
        <v>#REF!</v>
      </c>
      <c r="T171" s="616" t="e">
        <f>T166+#REF!+#REF!</f>
        <v>#REF!</v>
      </c>
      <c r="U171" s="616" t="e">
        <f>U166+#REF!+#REF!</f>
        <v>#REF!</v>
      </c>
      <c r="V171" s="616" t="e">
        <f>V166+#REF!+#REF!</f>
        <v>#REF!</v>
      </c>
    </row>
    <row r="172" spans="1:22" ht="29.9" customHeight="1" x14ac:dyDescent="0.25">
      <c r="A172" s="639">
        <v>6</v>
      </c>
      <c r="B172" s="887" t="s">
        <v>349</v>
      </c>
      <c r="C172" s="887"/>
      <c r="D172" s="887"/>
      <c r="E172" s="887"/>
      <c r="F172" s="887"/>
      <c r="G172" s="887"/>
      <c r="H172" s="887"/>
      <c r="I172" s="640"/>
      <c r="J172" s="641"/>
      <c r="K172" s="618"/>
      <c r="L172" s="619">
        <f t="shared" si="101"/>
        <v>0</v>
      </c>
      <c r="M172" s="600"/>
      <c r="N172" s="592"/>
      <c r="O172" s="618"/>
      <c r="P172" s="601"/>
      <c r="Q172" s="592"/>
      <c r="R172" s="618"/>
      <c r="S172" s="601"/>
      <c r="T172" s="618"/>
      <c r="U172" s="618" t="e">
        <f>#REF!-T172</f>
        <v>#REF!</v>
      </c>
      <c r="V172" s="619">
        <f t="shared" si="108"/>
        <v>0</v>
      </c>
    </row>
    <row r="173" spans="1:22" x14ac:dyDescent="0.25">
      <c r="A173" s="664">
        <v>6.1</v>
      </c>
      <c r="B173" s="622" t="s">
        <v>350</v>
      </c>
      <c r="C173" s="622"/>
      <c r="D173" s="888"/>
      <c r="E173" s="888"/>
      <c r="F173" s="888"/>
      <c r="G173" s="623">
        <f>SUM(G174:G178)</f>
        <v>0</v>
      </c>
      <c r="H173" s="623">
        <f>SUM(H174:H178)</f>
        <v>0</v>
      </c>
      <c r="I173" s="624">
        <f t="shared" ref="I173:J173" si="113">SUM(I174:I178)</f>
        <v>5317</v>
      </c>
      <c r="J173" s="624">
        <f t="shared" si="113"/>
        <v>5978</v>
      </c>
      <c r="K173" s="623">
        <f t="shared" ref="K173:K182" si="114">H173-J173</f>
        <v>-5978</v>
      </c>
      <c r="L173" s="625">
        <f t="shared" si="101"/>
        <v>0</v>
      </c>
      <c r="M173" s="600"/>
      <c r="N173" s="623">
        <f t="shared" ref="N173:O173" si="115">SUM(N174:N178)</f>
        <v>18508.84</v>
      </c>
      <c r="O173" s="623">
        <f t="shared" si="115"/>
        <v>19722.739999999998</v>
      </c>
      <c r="P173" s="601"/>
      <c r="Q173" s="623">
        <f t="shared" ref="Q173:U173" si="116">SUM(Q174:Q178)</f>
        <v>0</v>
      </c>
      <c r="R173" s="623">
        <f t="shared" si="116"/>
        <v>0</v>
      </c>
      <c r="S173" s="623">
        <f t="shared" si="116"/>
        <v>0</v>
      </c>
      <c r="T173" s="623">
        <f t="shared" si="116"/>
        <v>25700.739999999998</v>
      </c>
      <c r="U173" s="623">
        <f t="shared" si="116"/>
        <v>-25700.739999999998</v>
      </c>
      <c r="V173" s="604">
        <f t="shared" ref="V173:V178" si="117">IFERROR(T173/$H173,0)</f>
        <v>0</v>
      </c>
    </row>
    <row r="174" spans="1:22" x14ac:dyDescent="0.35">
      <c r="A174" s="665">
        <v>6.2</v>
      </c>
      <c r="B174" s="605"/>
      <c r="C174" s="605"/>
      <c r="D174" s="630"/>
      <c r="E174" s="566"/>
      <c r="F174" s="566"/>
      <c r="G174" s="663">
        <f t="shared" ref="G174:G177" si="118">E174*F174</f>
        <v>0</v>
      </c>
      <c r="H174" s="643">
        <f>G174*'[1]Consolidated Budget'!$D$10</f>
        <v>0</v>
      </c>
      <c r="I174" s="597">
        <v>1265</v>
      </c>
      <c r="J174" s="634">
        <v>1446</v>
      </c>
      <c r="K174" s="596">
        <f t="shared" si="114"/>
        <v>-1446</v>
      </c>
      <c r="L174" s="604">
        <f t="shared" si="101"/>
        <v>0</v>
      </c>
      <c r="M174" s="600"/>
      <c r="N174" s="608">
        <v>9610.8799999999992</v>
      </c>
      <c r="O174" s="627">
        <v>10328.14</v>
      </c>
      <c r="P174" s="601"/>
      <c r="Q174" s="608"/>
      <c r="R174" s="627"/>
      <c r="S174" s="601"/>
      <c r="T174" s="602">
        <f>J174+O174+R174</f>
        <v>11774.14</v>
      </c>
      <c r="U174" s="603">
        <f>$H174-T174</f>
        <v>-11774.14</v>
      </c>
      <c r="V174" s="604">
        <f t="shared" si="117"/>
        <v>0</v>
      </c>
    </row>
    <row r="175" spans="1:22" x14ac:dyDescent="0.35">
      <c r="A175" s="665">
        <v>6.3</v>
      </c>
      <c r="B175" s="605"/>
      <c r="C175" s="605"/>
      <c r="D175" s="630"/>
      <c r="E175" s="566"/>
      <c r="F175" s="566"/>
      <c r="G175" s="663">
        <f t="shared" si="118"/>
        <v>0</v>
      </c>
      <c r="H175" s="643">
        <f>G175*'[1]Consolidated Budget'!$D$10</f>
        <v>0</v>
      </c>
      <c r="I175" s="597">
        <v>294</v>
      </c>
      <c r="J175" s="634">
        <v>327</v>
      </c>
      <c r="K175" s="596">
        <f t="shared" si="114"/>
        <v>-327</v>
      </c>
      <c r="L175" s="604">
        <f t="shared" si="101"/>
        <v>0</v>
      </c>
      <c r="M175" s="600"/>
      <c r="N175" s="608">
        <v>994.51</v>
      </c>
      <c r="O175" s="627">
        <v>976.56</v>
      </c>
      <c r="P175" s="601"/>
      <c r="Q175" s="608"/>
      <c r="R175" s="627"/>
      <c r="S175" s="601"/>
      <c r="T175" s="602">
        <f>J175+O175+R175</f>
        <v>1303.56</v>
      </c>
      <c r="U175" s="603">
        <f>$H175-T175</f>
        <v>-1303.56</v>
      </c>
      <c r="V175" s="604">
        <f t="shared" si="117"/>
        <v>0</v>
      </c>
    </row>
    <row r="176" spans="1:22" x14ac:dyDescent="0.35">
      <c r="A176" s="665">
        <v>6.4</v>
      </c>
      <c r="B176" s="605"/>
      <c r="C176" s="605"/>
      <c r="D176" s="630"/>
      <c r="E176" s="566"/>
      <c r="F176" s="631"/>
      <c r="G176" s="663">
        <f t="shared" si="118"/>
        <v>0</v>
      </c>
      <c r="H176" s="643">
        <f>G176*'[1]Consolidated Budget'!$D$10</f>
        <v>0</v>
      </c>
      <c r="I176" s="597">
        <v>3205</v>
      </c>
      <c r="J176" s="634">
        <v>3573</v>
      </c>
      <c r="K176" s="596">
        <f t="shared" si="114"/>
        <v>-3573</v>
      </c>
      <c r="L176" s="604">
        <f t="shared" si="101"/>
        <v>0</v>
      </c>
      <c r="M176" s="600"/>
      <c r="N176" s="608">
        <v>7903.45</v>
      </c>
      <c r="O176" s="627">
        <v>8418.0400000000009</v>
      </c>
      <c r="P176" s="601"/>
      <c r="Q176" s="608"/>
      <c r="R176" s="627"/>
      <c r="S176" s="601"/>
      <c r="T176" s="602">
        <f>J176+O176+R176</f>
        <v>11991.04</v>
      </c>
      <c r="U176" s="603">
        <f>$H176-T176</f>
        <v>-11991.04</v>
      </c>
      <c r="V176" s="604">
        <f t="shared" si="117"/>
        <v>0</v>
      </c>
    </row>
    <row r="177" spans="1:22" x14ac:dyDescent="0.35">
      <c r="A177" s="665">
        <v>6.5</v>
      </c>
      <c r="B177" s="605"/>
      <c r="C177" s="605"/>
      <c r="D177" s="630"/>
      <c r="E177" s="566"/>
      <c r="F177" s="631"/>
      <c r="G177" s="663">
        <f t="shared" si="118"/>
        <v>0</v>
      </c>
      <c r="H177" s="643">
        <f>G177*'[1]Consolidated Budget'!$D$10</f>
        <v>0</v>
      </c>
      <c r="I177" s="597">
        <v>553</v>
      </c>
      <c r="J177" s="634">
        <v>632</v>
      </c>
      <c r="K177" s="596">
        <f t="shared" si="114"/>
        <v>-632</v>
      </c>
      <c r="L177" s="604">
        <f t="shared" si="101"/>
        <v>0</v>
      </c>
      <c r="M177" s="600"/>
      <c r="N177" s="608"/>
      <c r="O177" s="627"/>
      <c r="P177" s="601"/>
      <c r="Q177" s="608"/>
      <c r="R177" s="627"/>
      <c r="S177" s="601"/>
      <c r="T177" s="602">
        <f>J177+O177+R177</f>
        <v>632</v>
      </c>
      <c r="U177" s="603">
        <f>$H177-T177</f>
        <v>-632</v>
      </c>
      <c r="V177" s="604">
        <f t="shared" si="117"/>
        <v>0</v>
      </c>
    </row>
    <row r="178" spans="1:22" ht="21.65" customHeight="1" x14ac:dyDescent="0.35">
      <c r="A178" s="665">
        <v>6.7</v>
      </c>
      <c r="B178" s="666"/>
      <c r="C178" s="666"/>
      <c r="D178" s="630"/>
      <c r="E178" s="566"/>
      <c r="F178" s="566"/>
      <c r="G178" s="636">
        <v>0</v>
      </c>
      <c r="H178" s="643">
        <f>G178*'[1]Consolidated Budget'!$D$10</f>
        <v>0</v>
      </c>
      <c r="I178" s="597">
        <v>0</v>
      </c>
      <c r="J178" s="634">
        <v>0</v>
      </c>
      <c r="K178" s="596">
        <f t="shared" si="114"/>
        <v>0</v>
      </c>
      <c r="L178" s="604">
        <f t="shared" ref="L178:L220" si="119">IFERROR(K178/$H178,0)</f>
        <v>0</v>
      </c>
      <c r="M178" s="600"/>
      <c r="N178" s="608"/>
      <c r="O178" s="627"/>
      <c r="P178" s="601"/>
      <c r="Q178" s="608"/>
      <c r="R178" s="627"/>
      <c r="S178" s="601"/>
      <c r="T178" s="602">
        <f>J178+O178+R178</f>
        <v>0</v>
      </c>
      <c r="U178" s="603">
        <f>$H178-T178</f>
        <v>0</v>
      </c>
      <c r="V178" s="604">
        <f t="shared" si="117"/>
        <v>0</v>
      </c>
    </row>
    <row r="179" spans="1:22" ht="22.4" customHeight="1" x14ac:dyDescent="0.25">
      <c r="A179" s="890" t="s">
        <v>351</v>
      </c>
      <c r="B179" s="890"/>
      <c r="C179" s="890"/>
      <c r="D179" s="890"/>
      <c r="E179" s="890"/>
      <c r="F179" s="890"/>
      <c r="G179" s="616">
        <f>G173</f>
        <v>0</v>
      </c>
      <c r="H179" s="616">
        <f>H173</f>
        <v>0</v>
      </c>
      <c r="I179" s="616">
        <f t="shared" ref="I179:J179" si="120">I173</f>
        <v>5317</v>
      </c>
      <c r="J179" s="616">
        <f t="shared" si="120"/>
        <v>5978</v>
      </c>
      <c r="K179" s="616">
        <f t="shared" si="114"/>
        <v>-5978</v>
      </c>
      <c r="L179" s="617">
        <f t="shared" si="119"/>
        <v>0</v>
      </c>
      <c r="M179" s="600"/>
      <c r="N179" s="616">
        <f t="shared" ref="N179:O179" si="121">N173</f>
        <v>18508.84</v>
      </c>
      <c r="O179" s="616">
        <f t="shared" si="121"/>
        <v>19722.739999999998</v>
      </c>
      <c r="P179" s="601"/>
      <c r="Q179" s="616">
        <f t="shared" ref="Q179:V179" si="122">Q173</f>
        <v>0</v>
      </c>
      <c r="R179" s="616">
        <f t="shared" si="122"/>
        <v>0</v>
      </c>
      <c r="S179" s="616">
        <f t="shared" si="122"/>
        <v>0</v>
      </c>
      <c r="T179" s="616">
        <f t="shared" si="122"/>
        <v>25700.739999999998</v>
      </c>
      <c r="U179" s="616">
        <f t="shared" si="122"/>
        <v>-25700.739999999998</v>
      </c>
      <c r="V179" s="616">
        <f t="shared" si="122"/>
        <v>0</v>
      </c>
    </row>
    <row r="180" spans="1:22" ht="33" customHeight="1" x14ac:dyDescent="0.25">
      <c r="A180" s="885" t="s">
        <v>352</v>
      </c>
      <c r="B180" s="885"/>
      <c r="C180" s="885"/>
      <c r="D180" s="885"/>
      <c r="E180" s="885"/>
      <c r="F180" s="885"/>
      <c r="G180" s="667" t="e">
        <f>G14+G150+#REF!+G164+G171+G179</f>
        <v>#REF!</v>
      </c>
      <c r="H180" s="667" t="e">
        <f>H14+H150+#REF!+H164+H171+H179</f>
        <v>#REF!</v>
      </c>
      <c r="I180" s="667" t="e">
        <f>I14+I150+#REF!+I164+I171+I179</f>
        <v>#REF!</v>
      </c>
      <c r="J180" s="667" t="e">
        <f>J14+J150+#REF!+J164+J171+J179</f>
        <v>#REF!</v>
      </c>
      <c r="K180" s="667" t="e">
        <f t="shared" si="114"/>
        <v>#REF!</v>
      </c>
      <c r="L180" s="668">
        <f t="shared" si="119"/>
        <v>0</v>
      </c>
      <c r="M180" s="600"/>
      <c r="N180" s="667" t="e">
        <f>N14+N150+#REF!+N164+N171+N179</f>
        <v>#REF!</v>
      </c>
      <c r="O180" s="667" t="e">
        <f>O14+O150+#REF!+O164+O171+O179</f>
        <v>#REF!</v>
      </c>
      <c r="P180" s="601"/>
      <c r="Q180" s="667" t="e">
        <f>Q14+Q150+#REF!+Q164+Q171+Q179</f>
        <v>#REF!</v>
      </c>
      <c r="R180" s="667" t="e">
        <f>R14+R150+#REF!+R164+R171+R179</f>
        <v>#REF!</v>
      </c>
      <c r="S180" s="667" t="e">
        <f>S14+S150+#REF!+S164+S171+S179</f>
        <v>#REF!</v>
      </c>
      <c r="T180" s="667" t="e">
        <f>T14+T150+#REF!+T164+T171+T179</f>
        <v>#REF!</v>
      </c>
      <c r="U180" s="667" t="e">
        <f>U14+U150+#REF!+U164+U171+U179</f>
        <v>#REF!</v>
      </c>
      <c r="V180" s="667" t="e">
        <f>V14+V150+#REF!+V164+V171+V179</f>
        <v>#REF!</v>
      </c>
    </row>
    <row r="181" spans="1:22" ht="15" customHeight="1" x14ac:dyDescent="0.25">
      <c r="A181" s="553"/>
      <c r="B181" s="669"/>
      <c r="C181" s="669"/>
      <c r="D181" s="670"/>
      <c r="E181" s="670"/>
      <c r="F181" s="670"/>
      <c r="G181" s="671"/>
      <c r="H181" s="671"/>
      <c r="I181" s="672"/>
      <c r="J181" s="673"/>
      <c r="K181" s="674">
        <f t="shared" si="114"/>
        <v>0</v>
      </c>
      <c r="L181" s="675">
        <f t="shared" si="119"/>
        <v>0</v>
      </c>
      <c r="M181" s="600"/>
      <c r="N181" s="589"/>
      <c r="O181" s="674"/>
      <c r="P181" s="601"/>
      <c r="Q181" s="589"/>
      <c r="R181" s="674"/>
      <c r="S181" s="601"/>
      <c r="T181" s="674"/>
      <c r="U181" s="674" t="e">
        <f>#REF!-T181</f>
        <v>#REF!</v>
      </c>
      <c r="V181" s="675">
        <f t="shared" si="108"/>
        <v>0</v>
      </c>
    </row>
    <row r="182" spans="1:22" ht="33" customHeight="1" x14ac:dyDescent="0.25">
      <c r="A182" s="886" t="s">
        <v>353</v>
      </c>
      <c r="B182" s="886"/>
      <c r="C182" s="886"/>
      <c r="D182" s="886"/>
      <c r="E182" s="886"/>
      <c r="F182" s="886"/>
      <c r="G182" s="886"/>
      <c r="H182" s="886"/>
      <c r="I182" s="676"/>
      <c r="J182" s="677"/>
      <c r="K182" s="678">
        <f t="shared" si="114"/>
        <v>0</v>
      </c>
      <c r="L182" s="679"/>
      <c r="M182" s="600"/>
      <c r="N182" s="680"/>
      <c r="O182" s="678"/>
      <c r="P182" s="601"/>
      <c r="Q182" s="680"/>
      <c r="R182" s="678"/>
      <c r="S182" s="601"/>
      <c r="T182" s="678"/>
      <c r="U182" s="681"/>
      <c r="V182" s="679"/>
    </row>
    <row r="183" spans="1:22" ht="29.9" customHeight="1" x14ac:dyDescent="0.25">
      <c r="A183" s="639"/>
      <c r="B183" s="887" t="s">
        <v>354</v>
      </c>
      <c r="C183" s="887"/>
      <c r="D183" s="887"/>
      <c r="E183" s="887"/>
      <c r="F183" s="887"/>
      <c r="G183" s="887"/>
      <c r="H183" s="887"/>
      <c r="I183" s="640"/>
      <c r="J183" s="641"/>
      <c r="K183" s="618"/>
      <c r="L183" s="619">
        <f t="shared" ref="L183" si="123">IFERROR(K183/$H183,0)</f>
        <v>0</v>
      </c>
      <c r="M183" s="600"/>
      <c r="N183" s="592"/>
      <c r="O183" s="618"/>
      <c r="P183" s="601"/>
      <c r="Q183" s="592"/>
      <c r="R183" s="618"/>
      <c r="S183" s="601"/>
      <c r="T183" s="618"/>
      <c r="U183" s="618" t="e">
        <f>#REF!-T183</f>
        <v>#REF!</v>
      </c>
      <c r="V183" s="619">
        <f t="shared" ref="V183" si="124">IFERROR(U183/$H183,0)</f>
        <v>0</v>
      </c>
    </row>
    <row r="184" spans="1:22" ht="20.149999999999999" customHeight="1" x14ac:dyDescent="0.25">
      <c r="A184" s="621"/>
      <c r="B184" s="622" t="s">
        <v>355</v>
      </c>
      <c r="C184" s="622"/>
      <c r="D184" s="888"/>
      <c r="E184" s="888"/>
      <c r="F184" s="888"/>
      <c r="G184" s="623">
        <f>SUM(G185:G206)</f>
        <v>0</v>
      </c>
      <c r="H184" s="623">
        <f>SUM(H185:H206)</f>
        <v>0</v>
      </c>
      <c r="I184" s="624">
        <f>SUM(I185:I206)</f>
        <v>111171</v>
      </c>
      <c r="J184" s="624">
        <f>SUM(J185:J206)</f>
        <v>122354</v>
      </c>
      <c r="K184" s="623">
        <f t="shared" ref="K184:K199" si="125">H184-J184</f>
        <v>-122354</v>
      </c>
      <c r="L184" s="625">
        <f t="shared" si="119"/>
        <v>0</v>
      </c>
      <c r="M184" s="600"/>
      <c r="N184" s="623">
        <f>SUM(N185:N206)</f>
        <v>172248.41</v>
      </c>
      <c r="O184" s="623">
        <f>SUM(O185:O206)</f>
        <v>183211</v>
      </c>
      <c r="P184" s="601"/>
      <c r="Q184" s="623">
        <f t="shared" ref="Q184:S184" si="126">SUM(Q185:Q202)</f>
        <v>0</v>
      </c>
      <c r="R184" s="623">
        <f t="shared" si="126"/>
        <v>0</v>
      </c>
      <c r="S184" s="623">
        <f t="shared" si="126"/>
        <v>0</v>
      </c>
      <c r="T184" s="623">
        <f>SUM(T185:T206)</f>
        <v>305565</v>
      </c>
      <c r="U184" s="623">
        <f>SUM(U185:U206)</f>
        <v>-305565</v>
      </c>
      <c r="V184" s="604">
        <f t="shared" ref="V184:V220" si="127">IFERROR(T184/$H184,0)</f>
        <v>0</v>
      </c>
    </row>
    <row r="185" spans="1:22" x14ac:dyDescent="0.35">
      <c r="A185" s="628"/>
      <c r="B185" s="593"/>
      <c r="C185" s="593"/>
      <c r="D185" s="594"/>
      <c r="E185" s="682"/>
      <c r="F185" s="683"/>
      <c r="G185" s="684">
        <f t="shared" ref="G185:G199" si="128">E185*F185</f>
        <v>0</v>
      </c>
      <c r="H185" s="643">
        <f>G185*'[1]Consolidated Budget'!$D$10</f>
        <v>0</v>
      </c>
      <c r="I185" s="632">
        <v>7715</v>
      </c>
      <c r="J185" s="633">
        <v>8583</v>
      </c>
      <c r="K185" s="596">
        <f t="shared" si="125"/>
        <v>-8583</v>
      </c>
      <c r="L185" s="599">
        <f t="shared" si="119"/>
        <v>0</v>
      </c>
      <c r="M185" s="600"/>
      <c r="N185" s="608">
        <v>9608.3799999999992</v>
      </c>
      <c r="O185" s="627">
        <v>9976</v>
      </c>
      <c r="P185" s="601"/>
      <c r="Q185" s="608"/>
      <c r="R185" s="627"/>
      <c r="S185" s="601"/>
      <c r="T185" s="602">
        <f t="shared" ref="T185:T199" si="129">J185+O185+R185</f>
        <v>18559</v>
      </c>
      <c r="U185" s="603">
        <f t="shared" ref="U185:U206" si="130">$H185-T185</f>
        <v>-18559</v>
      </c>
      <c r="V185" s="615">
        <f t="shared" si="127"/>
        <v>0</v>
      </c>
    </row>
    <row r="186" spans="1:22" x14ac:dyDescent="0.35">
      <c r="A186" s="628"/>
      <c r="B186" s="593"/>
      <c r="C186" s="593"/>
      <c r="D186" s="594"/>
      <c r="E186" s="682"/>
      <c r="F186" s="685"/>
      <c r="G186" s="684">
        <f t="shared" si="128"/>
        <v>0</v>
      </c>
      <c r="H186" s="643">
        <f>G186*'[1]Consolidated Budget'!$D$10</f>
        <v>0</v>
      </c>
      <c r="I186" s="597">
        <v>19906</v>
      </c>
      <c r="J186" s="634">
        <v>22148</v>
      </c>
      <c r="K186" s="596">
        <f t="shared" si="125"/>
        <v>-22148</v>
      </c>
      <c r="L186" s="599">
        <f t="shared" si="119"/>
        <v>0</v>
      </c>
      <c r="M186" s="600"/>
      <c r="N186" s="608">
        <v>14599.91</v>
      </c>
      <c r="O186" s="627">
        <v>15221</v>
      </c>
      <c r="P186" s="601"/>
      <c r="Q186" s="608"/>
      <c r="R186" s="627"/>
      <c r="S186" s="601"/>
      <c r="T186" s="602">
        <f t="shared" si="129"/>
        <v>37369</v>
      </c>
      <c r="U186" s="603">
        <f t="shared" si="130"/>
        <v>-37369</v>
      </c>
      <c r="V186" s="615">
        <f t="shared" si="127"/>
        <v>0</v>
      </c>
    </row>
    <row r="187" spans="1:22" x14ac:dyDescent="0.35">
      <c r="A187" s="628"/>
      <c r="B187" s="593"/>
      <c r="C187" s="593"/>
      <c r="D187" s="594"/>
      <c r="E187" s="682"/>
      <c r="F187" s="685"/>
      <c r="G187" s="684">
        <f t="shared" si="128"/>
        <v>0</v>
      </c>
      <c r="H187" s="643">
        <f>G187*'[1]Consolidated Budget'!$D$10</f>
        <v>0</v>
      </c>
      <c r="I187" s="597">
        <v>22249</v>
      </c>
      <c r="J187" s="634">
        <v>24754</v>
      </c>
      <c r="K187" s="596">
        <f t="shared" si="125"/>
        <v>-24754</v>
      </c>
      <c r="L187" s="599">
        <f t="shared" si="119"/>
        <v>0</v>
      </c>
      <c r="M187" s="600"/>
      <c r="N187" s="608">
        <v>8026.6</v>
      </c>
      <c r="O187" s="627">
        <v>8309</v>
      </c>
      <c r="P187" s="601"/>
      <c r="Q187" s="608"/>
      <c r="R187" s="627"/>
      <c r="S187" s="601"/>
      <c r="T187" s="602">
        <f t="shared" si="129"/>
        <v>33063</v>
      </c>
      <c r="U187" s="603">
        <f t="shared" si="130"/>
        <v>-33063</v>
      </c>
      <c r="V187" s="604">
        <f t="shared" si="127"/>
        <v>0</v>
      </c>
    </row>
    <row r="188" spans="1:22" x14ac:dyDescent="0.35">
      <c r="A188" s="628"/>
      <c r="B188" s="593"/>
      <c r="C188" s="593"/>
      <c r="D188" s="594"/>
      <c r="E188" s="682"/>
      <c r="F188" s="685"/>
      <c r="G188" s="684">
        <f>E188*F188</f>
        <v>0</v>
      </c>
      <c r="H188" s="643">
        <f>G188*'[1]Consolidated Budget'!$D$10</f>
        <v>0</v>
      </c>
      <c r="I188" s="597">
        <v>13374</v>
      </c>
      <c r="J188" s="634">
        <v>14880</v>
      </c>
      <c r="K188" s="596">
        <f t="shared" si="125"/>
        <v>-14880</v>
      </c>
      <c r="L188" s="599">
        <f t="shared" si="119"/>
        <v>0</v>
      </c>
      <c r="M188" s="600"/>
      <c r="N188" s="608">
        <v>5978.68</v>
      </c>
      <c r="O188" s="627">
        <v>6179</v>
      </c>
      <c r="P188" s="601"/>
      <c r="Q188" s="608"/>
      <c r="R188" s="627"/>
      <c r="S188" s="601"/>
      <c r="T188" s="602">
        <f t="shared" si="129"/>
        <v>21059</v>
      </c>
      <c r="U188" s="603">
        <f t="shared" si="130"/>
        <v>-21059</v>
      </c>
      <c r="V188" s="604">
        <f t="shared" si="127"/>
        <v>0</v>
      </c>
    </row>
    <row r="189" spans="1:22" x14ac:dyDescent="0.35">
      <c r="A189" s="628"/>
      <c r="B189" s="593"/>
      <c r="C189" s="593"/>
      <c r="D189" s="594"/>
      <c r="E189" s="682"/>
      <c r="F189" s="685"/>
      <c r="G189" s="684">
        <f t="shared" si="128"/>
        <v>0</v>
      </c>
      <c r="H189" s="643">
        <f>G189*'[1]Consolidated Budget'!$D$10</f>
        <v>0</v>
      </c>
      <c r="I189" s="597">
        <v>16716</v>
      </c>
      <c r="J189" s="634">
        <v>18598</v>
      </c>
      <c r="K189" s="596">
        <f t="shared" si="125"/>
        <v>-18598</v>
      </c>
      <c r="L189" s="599">
        <f t="shared" si="119"/>
        <v>0</v>
      </c>
      <c r="M189" s="600"/>
      <c r="N189" s="608">
        <v>3614.67</v>
      </c>
      <c r="O189" s="627">
        <v>3935</v>
      </c>
      <c r="P189" s="601"/>
      <c r="Q189" s="608"/>
      <c r="R189" s="627"/>
      <c r="S189" s="601"/>
      <c r="T189" s="602">
        <f t="shared" si="129"/>
        <v>22533</v>
      </c>
      <c r="U189" s="603">
        <f t="shared" si="130"/>
        <v>-22533</v>
      </c>
      <c r="V189" s="604">
        <f t="shared" si="127"/>
        <v>0</v>
      </c>
    </row>
    <row r="190" spans="1:22" x14ac:dyDescent="0.35">
      <c r="A190" s="628"/>
      <c r="B190" s="593"/>
      <c r="C190" s="593"/>
      <c r="D190" s="594"/>
      <c r="E190" s="682"/>
      <c r="F190" s="683"/>
      <c r="G190" s="684">
        <f t="shared" si="128"/>
        <v>0</v>
      </c>
      <c r="H190" s="643">
        <f>G190*'[1]Consolidated Budget'!$D$10</f>
        <v>0</v>
      </c>
      <c r="I190" s="597">
        <v>10778</v>
      </c>
      <c r="J190" s="634">
        <v>12012</v>
      </c>
      <c r="K190" s="596">
        <f t="shared" si="125"/>
        <v>-12012</v>
      </c>
      <c r="L190" s="599">
        <f t="shared" si="119"/>
        <v>0</v>
      </c>
      <c r="M190" s="600"/>
      <c r="N190" s="608">
        <v>1464.31</v>
      </c>
      <c r="O190" s="627">
        <v>1457</v>
      </c>
      <c r="P190" s="601"/>
      <c r="Q190" s="608"/>
      <c r="R190" s="627"/>
      <c r="S190" s="601"/>
      <c r="T190" s="602">
        <f t="shared" si="129"/>
        <v>13469</v>
      </c>
      <c r="U190" s="603">
        <f t="shared" si="130"/>
        <v>-13469</v>
      </c>
      <c r="V190" s="604">
        <f t="shared" si="127"/>
        <v>0</v>
      </c>
    </row>
    <row r="191" spans="1:22" x14ac:dyDescent="0.35">
      <c r="A191" s="628"/>
      <c r="B191" s="593"/>
      <c r="C191" s="593"/>
      <c r="D191" s="594"/>
      <c r="E191" s="682"/>
      <c r="F191" s="686"/>
      <c r="G191" s="684">
        <f t="shared" si="128"/>
        <v>0</v>
      </c>
      <c r="H191" s="643">
        <f>G191*'[1]Consolidated Budget'!$D$10</f>
        <v>0</v>
      </c>
      <c r="I191" s="597">
        <v>2021</v>
      </c>
      <c r="J191" s="634">
        <v>2259</v>
      </c>
      <c r="K191" s="596">
        <f t="shared" si="125"/>
        <v>-2259</v>
      </c>
      <c r="L191" s="599">
        <f t="shared" si="119"/>
        <v>0</v>
      </c>
      <c r="M191" s="600"/>
      <c r="N191" s="608">
        <v>6605.01</v>
      </c>
      <c r="O191" s="627">
        <v>7031</v>
      </c>
      <c r="P191" s="601"/>
      <c r="Q191" s="608"/>
      <c r="R191" s="627"/>
      <c r="S191" s="601"/>
      <c r="T191" s="602">
        <f t="shared" si="129"/>
        <v>9290</v>
      </c>
      <c r="U191" s="603">
        <f t="shared" si="130"/>
        <v>-9290</v>
      </c>
      <c r="V191" s="604">
        <f t="shared" si="127"/>
        <v>0</v>
      </c>
    </row>
    <row r="192" spans="1:22" x14ac:dyDescent="0.35">
      <c r="A192" s="628"/>
      <c r="B192" s="593"/>
      <c r="C192" s="593"/>
      <c r="D192" s="594"/>
      <c r="E192" s="682"/>
      <c r="F192" s="686"/>
      <c r="G192" s="684">
        <f t="shared" si="128"/>
        <v>0</v>
      </c>
      <c r="H192" s="643">
        <f>G192*'[1]Consolidated Budget'!$D$10</f>
        <v>0</v>
      </c>
      <c r="I192" s="597">
        <v>0</v>
      </c>
      <c r="J192" s="634">
        <v>0</v>
      </c>
      <c r="K192" s="596">
        <f t="shared" si="125"/>
        <v>0</v>
      </c>
      <c r="L192" s="599">
        <f t="shared" si="119"/>
        <v>0</v>
      </c>
      <c r="M192" s="600"/>
      <c r="N192" s="608">
        <v>128.72999999999999</v>
      </c>
      <c r="O192" s="627">
        <v>135</v>
      </c>
      <c r="P192" s="601"/>
      <c r="Q192" s="608"/>
      <c r="R192" s="627"/>
      <c r="S192" s="601"/>
      <c r="T192" s="602">
        <f t="shared" si="129"/>
        <v>135</v>
      </c>
      <c r="U192" s="603">
        <f t="shared" si="130"/>
        <v>-135</v>
      </c>
      <c r="V192" s="604">
        <f t="shared" si="127"/>
        <v>0</v>
      </c>
    </row>
    <row r="193" spans="1:22" x14ac:dyDescent="0.35">
      <c r="A193" s="628"/>
      <c r="B193" s="593"/>
      <c r="C193" s="593"/>
      <c r="D193" s="594"/>
      <c r="E193" s="682"/>
      <c r="F193" s="685"/>
      <c r="G193" s="684">
        <f t="shared" si="128"/>
        <v>0</v>
      </c>
      <c r="H193" s="643">
        <f>G193*'[1]Consolidated Budget'!$D$10</f>
        <v>0</v>
      </c>
      <c r="I193" s="597">
        <v>3568</v>
      </c>
      <c r="J193" s="634">
        <v>4002</v>
      </c>
      <c r="K193" s="596">
        <f t="shared" si="125"/>
        <v>-4002</v>
      </c>
      <c r="L193" s="599">
        <f t="shared" si="119"/>
        <v>0</v>
      </c>
      <c r="M193" s="600"/>
      <c r="N193" s="608">
        <v>8863.25</v>
      </c>
      <c r="O193" s="627">
        <v>9308</v>
      </c>
      <c r="P193" s="601"/>
      <c r="Q193" s="608"/>
      <c r="R193" s="627"/>
      <c r="S193" s="601"/>
      <c r="T193" s="602">
        <f t="shared" si="129"/>
        <v>13310</v>
      </c>
      <c r="U193" s="603">
        <f t="shared" si="130"/>
        <v>-13310</v>
      </c>
      <c r="V193" s="604">
        <f t="shared" si="127"/>
        <v>0</v>
      </c>
    </row>
    <row r="194" spans="1:22" x14ac:dyDescent="0.35">
      <c r="A194" s="628"/>
      <c r="B194" s="593"/>
      <c r="C194" s="593"/>
      <c r="D194" s="594"/>
      <c r="E194" s="682"/>
      <c r="F194" s="685"/>
      <c r="G194" s="684">
        <f t="shared" si="128"/>
        <v>0</v>
      </c>
      <c r="H194" s="643">
        <f>G194*'[1]Consolidated Budget'!$D$10</f>
        <v>0</v>
      </c>
      <c r="I194" s="597">
        <f>3208+1380</f>
        <v>4588</v>
      </c>
      <c r="J194" s="634">
        <f>3569+1547</f>
        <v>5116</v>
      </c>
      <c r="K194" s="596">
        <f t="shared" si="125"/>
        <v>-5116</v>
      </c>
      <c r="L194" s="599">
        <f t="shared" si="119"/>
        <v>0</v>
      </c>
      <c r="M194" s="600"/>
      <c r="N194" s="608">
        <v>11884.8</v>
      </c>
      <c r="O194" s="627">
        <v>12446</v>
      </c>
      <c r="P194" s="601"/>
      <c r="Q194" s="608"/>
      <c r="R194" s="627"/>
      <c r="S194" s="601"/>
      <c r="T194" s="602">
        <f t="shared" si="129"/>
        <v>17562</v>
      </c>
      <c r="U194" s="603">
        <f t="shared" si="130"/>
        <v>-17562</v>
      </c>
      <c r="V194" s="604">
        <f t="shared" si="127"/>
        <v>0</v>
      </c>
    </row>
    <row r="195" spans="1:22" x14ac:dyDescent="0.35">
      <c r="A195" s="628"/>
      <c r="B195" s="593"/>
      <c r="C195" s="593"/>
      <c r="D195" s="594"/>
      <c r="E195" s="682"/>
      <c r="F195" s="686"/>
      <c r="G195" s="684">
        <f t="shared" si="128"/>
        <v>0</v>
      </c>
      <c r="H195" s="643">
        <f>G195*'[1]Consolidated Budget'!$D$10</f>
        <v>0</v>
      </c>
      <c r="I195" s="597">
        <v>3383</v>
      </c>
      <c r="J195" s="634">
        <v>3764</v>
      </c>
      <c r="K195" s="596">
        <f t="shared" si="125"/>
        <v>-3764</v>
      </c>
      <c r="L195" s="599">
        <f t="shared" si="119"/>
        <v>0</v>
      </c>
      <c r="M195" s="600"/>
      <c r="N195" s="608">
        <v>1411.33</v>
      </c>
      <c r="O195" s="627">
        <v>1474</v>
      </c>
      <c r="P195" s="601"/>
      <c r="Q195" s="608"/>
      <c r="R195" s="627"/>
      <c r="S195" s="601"/>
      <c r="T195" s="602">
        <f t="shared" si="129"/>
        <v>5238</v>
      </c>
      <c r="U195" s="603">
        <f t="shared" si="130"/>
        <v>-5238</v>
      </c>
      <c r="V195" s="604">
        <f t="shared" si="127"/>
        <v>0</v>
      </c>
    </row>
    <row r="196" spans="1:22" x14ac:dyDescent="0.35">
      <c r="A196" s="628"/>
      <c r="B196" s="593"/>
      <c r="C196" s="593"/>
      <c r="D196" s="594"/>
      <c r="E196" s="682"/>
      <c r="F196" s="683"/>
      <c r="G196" s="684">
        <f>E196*F196</f>
        <v>0</v>
      </c>
      <c r="H196" s="643">
        <f>G196*'[1]Consolidated Budget'!$D$10</f>
        <v>0</v>
      </c>
      <c r="I196" s="597">
        <v>0</v>
      </c>
      <c r="J196" s="634">
        <v>0</v>
      </c>
      <c r="K196" s="596">
        <f t="shared" si="125"/>
        <v>0</v>
      </c>
      <c r="L196" s="599">
        <f t="shared" si="119"/>
        <v>0</v>
      </c>
      <c r="M196" s="600"/>
      <c r="N196" s="608">
        <v>16130.34</v>
      </c>
      <c r="O196" s="627">
        <v>16197</v>
      </c>
      <c r="P196" s="601"/>
      <c r="Q196" s="608"/>
      <c r="R196" s="627"/>
      <c r="S196" s="601"/>
      <c r="T196" s="602">
        <f t="shared" si="129"/>
        <v>16197</v>
      </c>
      <c r="U196" s="603">
        <f t="shared" si="130"/>
        <v>-16197</v>
      </c>
      <c r="V196" s="604">
        <f t="shared" si="127"/>
        <v>0</v>
      </c>
    </row>
    <row r="197" spans="1:22" x14ac:dyDescent="0.35">
      <c r="A197" s="628"/>
      <c r="B197" s="593"/>
      <c r="C197" s="593"/>
      <c r="D197" s="594"/>
      <c r="E197" s="682"/>
      <c r="F197" s="686"/>
      <c r="G197" s="684">
        <f t="shared" si="128"/>
        <v>0</v>
      </c>
      <c r="H197" s="643">
        <f>G197*'[1]Consolidated Budget'!$D$10</f>
        <v>0</v>
      </c>
      <c r="I197" s="597">
        <v>0</v>
      </c>
      <c r="J197" s="634">
        <v>0</v>
      </c>
      <c r="K197" s="596">
        <f t="shared" si="125"/>
        <v>0</v>
      </c>
      <c r="L197" s="599">
        <f t="shared" si="119"/>
        <v>0</v>
      </c>
      <c r="M197" s="600"/>
      <c r="N197" s="608">
        <v>9829.65</v>
      </c>
      <c r="O197" s="627">
        <v>10077</v>
      </c>
      <c r="P197" s="601"/>
      <c r="Q197" s="608"/>
      <c r="R197" s="627"/>
      <c r="S197" s="601"/>
      <c r="T197" s="602">
        <f t="shared" si="129"/>
        <v>10077</v>
      </c>
      <c r="U197" s="603">
        <f t="shared" si="130"/>
        <v>-10077</v>
      </c>
      <c r="V197" s="604">
        <f t="shared" si="127"/>
        <v>0</v>
      </c>
    </row>
    <row r="198" spans="1:22" x14ac:dyDescent="0.35">
      <c r="A198" s="628"/>
      <c r="B198" s="593"/>
      <c r="C198" s="593"/>
      <c r="D198" s="594"/>
      <c r="E198" s="682"/>
      <c r="F198" s="683"/>
      <c r="G198" s="684">
        <f t="shared" si="128"/>
        <v>0</v>
      </c>
      <c r="H198" s="643">
        <f>G198*'[1]Consolidated Budget'!$D$10</f>
        <v>0</v>
      </c>
      <c r="I198" s="597">
        <v>6541</v>
      </c>
      <c r="J198" s="634">
        <v>5869</v>
      </c>
      <c r="K198" s="596">
        <f t="shared" si="125"/>
        <v>-5869</v>
      </c>
      <c r="L198" s="599">
        <f t="shared" si="119"/>
        <v>0</v>
      </c>
      <c r="M198" s="600"/>
      <c r="N198" s="608">
        <v>11947.15</v>
      </c>
      <c r="O198" s="627">
        <v>13501</v>
      </c>
      <c r="P198" s="601"/>
      <c r="Q198" s="608"/>
      <c r="R198" s="627"/>
      <c r="S198" s="601"/>
      <c r="T198" s="602">
        <f t="shared" si="129"/>
        <v>19370</v>
      </c>
      <c r="U198" s="603">
        <f t="shared" si="130"/>
        <v>-19370</v>
      </c>
      <c r="V198" s="604">
        <f t="shared" si="127"/>
        <v>0</v>
      </c>
    </row>
    <row r="199" spans="1:22" x14ac:dyDescent="0.35">
      <c r="A199" s="628"/>
      <c r="B199" s="593"/>
      <c r="C199" s="593"/>
      <c r="D199" s="594"/>
      <c r="E199" s="682"/>
      <c r="F199" s="685"/>
      <c r="G199" s="684">
        <f t="shared" si="128"/>
        <v>0</v>
      </c>
      <c r="H199" s="643">
        <f>G199*'[1]Consolidated Budget'!$D$10</f>
        <v>0</v>
      </c>
      <c r="I199" s="687" t="s">
        <v>356</v>
      </c>
      <c r="J199" s="688">
        <v>0</v>
      </c>
      <c r="K199" s="596">
        <f t="shared" si="125"/>
        <v>0</v>
      </c>
      <c r="L199" s="599">
        <f t="shared" si="119"/>
        <v>0</v>
      </c>
      <c r="M199" s="600"/>
      <c r="N199" s="608">
        <v>54520</v>
      </c>
      <c r="O199" s="627">
        <v>59947</v>
      </c>
      <c r="P199" s="601"/>
      <c r="Q199" s="608"/>
      <c r="R199" s="627"/>
      <c r="S199" s="601"/>
      <c r="T199" s="602">
        <f t="shared" si="129"/>
        <v>59947</v>
      </c>
      <c r="U199" s="603">
        <f t="shared" si="130"/>
        <v>-59947</v>
      </c>
      <c r="V199" s="604">
        <f t="shared" si="127"/>
        <v>0</v>
      </c>
    </row>
    <row r="200" spans="1:22" x14ac:dyDescent="0.35">
      <c r="A200" s="628"/>
      <c r="B200" s="593"/>
      <c r="C200" s="593"/>
      <c r="D200" s="594"/>
      <c r="E200" s="682"/>
      <c r="F200" s="683"/>
      <c r="G200" s="686">
        <v>0</v>
      </c>
      <c r="H200" s="643">
        <f>G200*'[1]Consolidated Budget'!$D$10</f>
        <v>0</v>
      </c>
      <c r="I200" s="687" t="s">
        <v>356</v>
      </c>
      <c r="J200" s="688" t="s">
        <v>356</v>
      </c>
      <c r="K200" s="642" t="s">
        <v>175</v>
      </c>
      <c r="L200" s="599">
        <f t="shared" si="119"/>
        <v>0</v>
      </c>
      <c r="M200" s="600"/>
      <c r="N200" s="608">
        <v>0</v>
      </c>
      <c r="O200" s="627">
        <v>0</v>
      </c>
      <c r="P200" s="601"/>
      <c r="Q200" s="608"/>
      <c r="R200" s="627"/>
      <c r="S200" s="601"/>
      <c r="T200" s="602"/>
      <c r="U200" s="603">
        <f t="shared" si="130"/>
        <v>0</v>
      </c>
      <c r="V200" s="604">
        <f t="shared" si="127"/>
        <v>0</v>
      </c>
    </row>
    <row r="201" spans="1:22" x14ac:dyDescent="0.35">
      <c r="A201" s="628"/>
      <c r="B201" s="593"/>
      <c r="C201" s="593"/>
      <c r="D201" s="594"/>
      <c r="E201" s="682"/>
      <c r="F201" s="683"/>
      <c r="G201" s="686">
        <v>0</v>
      </c>
      <c r="H201" s="643">
        <f>G201*'[1]Consolidated Budget'!$D$10</f>
        <v>0</v>
      </c>
      <c r="I201" s="687" t="s">
        <v>356</v>
      </c>
      <c r="J201" s="688" t="s">
        <v>356</v>
      </c>
      <c r="K201" s="642" t="s">
        <v>175</v>
      </c>
      <c r="L201" s="599">
        <f t="shared" si="119"/>
        <v>0</v>
      </c>
      <c r="M201" s="600"/>
      <c r="N201" s="608">
        <v>0</v>
      </c>
      <c r="O201" s="627">
        <v>0</v>
      </c>
      <c r="P201" s="601"/>
      <c r="Q201" s="608"/>
      <c r="R201" s="627"/>
      <c r="S201" s="601"/>
      <c r="T201" s="602"/>
      <c r="U201" s="603">
        <f t="shared" si="130"/>
        <v>0</v>
      </c>
      <c r="V201" s="604">
        <f t="shared" si="127"/>
        <v>0</v>
      </c>
    </row>
    <row r="202" spans="1:22" x14ac:dyDescent="0.35">
      <c r="A202" s="628"/>
      <c r="B202" s="593"/>
      <c r="C202" s="593"/>
      <c r="D202" s="594"/>
      <c r="E202" s="682"/>
      <c r="F202" s="685"/>
      <c r="G202" s="686">
        <v>0</v>
      </c>
      <c r="H202" s="643">
        <f>G202*'[1]Consolidated Budget'!$D$10</f>
        <v>0</v>
      </c>
      <c r="I202" s="687" t="s">
        <v>356</v>
      </c>
      <c r="J202" s="688" t="s">
        <v>356</v>
      </c>
      <c r="K202" s="642" t="s">
        <v>175</v>
      </c>
      <c r="L202" s="599">
        <f t="shared" si="119"/>
        <v>0</v>
      </c>
      <c r="M202" s="600"/>
      <c r="N202" s="608">
        <v>0</v>
      </c>
      <c r="O202" s="627"/>
      <c r="P202" s="601"/>
      <c r="Q202" s="608"/>
      <c r="R202" s="627"/>
      <c r="S202" s="601"/>
      <c r="T202" s="602"/>
      <c r="U202" s="603">
        <f t="shared" si="130"/>
        <v>0</v>
      </c>
      <c r="V202" s="604">
        <f t="shared" si="127"/>
        <v>0</v>
      </c>
    </row>
    <row r="203" spans="1:22" x14ac:dyDescent="0.35">
      <c r="A203" s="645"/>
      <c r="B203" s="689"/>
      <c r="C203" s="605"/>
      <c r="D203" s="606"/>
      <c r="E203" s="682"/>
      <c r="F203" s="683"/>
      <c r="G203" s="684">
        <f t="shared" ref="G203:G205" si="131">E203*F203</f>
        <v>0</v>
      </c>
      <c r="H203" s="643">
        <f>G203*'[1]Consolidated Budget'!$D$10</f>
        <v>0</v>
      </c>
      <c r="I203" s="687">
        <v>122</v>
      </c>
      <c r="J203" s="688">
        <v>136</v>
      </c>
      <c r="K203" s="596">
        <f>H203-J203</f>
        <v>-136</v>
      </c>
      <c r="L203" s="599">
        <f t="shared" si="119"/>
        <v>0</v>
      </c>
      <c r="M203" s="600"/>
      <c r="N203" s="651">
        <v>75.650000000000006</v>
      </c>
      <c r="O203" s="651">
        <v>74</v>
      </c>
      <c r="P203" s="601"/>
      <c r="Q203" s="651"/>
      <c r="R203" s="651"/>
      <c r="S203" s="652"/>
      <c r="T203" s="602">
        <f>J203+O203+R203</f>
        <v>210</v>
      </c>
      <c r="U203" s="603">
        <f t="shared" si="130"/>
        <v>-210</v>
      </c>
      <c r="V203" s="604">
        <f t="shared" si="127"/>
        <v>0</v>
      </c>
    </row>
    <row r="204" spans="1:22" x14ac:dyDescent="0.35">
      <c r="A204" s="645"/>
      <c r="B204" s="689"/>
      <c r="C204" s="605"/>
      <c r="D204" s="606"/>
      <c r="E204" s="682"/>
      <c r="F204" s="683"/>
      <c r="G204" s="684">
        <f t="shared" si="131"/>
        <v>0</v>
      </c>
      <c r="H204" s="643">
        <f>G204*'[1]Consolidated Budget'!$D$10</f>
        <v>0</v>
      </c>
      <c r="I204" s="687">
        <v>210</v>
      </c>
      <c r="J204" s="690">
        <v>233</v>
      </c>
      <c r="K204" s="596">
        <f>H204-J204</f>
        <v>-233</v>
      </c>
      <c r="L204" s="604">
        <f t="shared" si="119"/>
        <v>0</v>
      </c>
      <c r="M204" s="600"/>
      <c r="N204" s="651">
        <v>7353.63</v>
      </c>
      <c r="O204" s="651">
        <v>7719</v>
      </c>
      <c r="P204" s="601"/>
      <c r="Q204" s="651"/>
      <c r="R204" s="651"/>
      <c r="S204" s="652"/>
      <c r="T204" s="602">
        <f>J204+O204+R204</f>
        <v>7952</v>
      </c>
      <c r="U204" s="603">
        <f t="shared" si="130"/>
        <v>-7952</v>
      </c>
      <c r="V204" s="604">
        <f t="shared" si="127"/>
        <v>0</v>
      </c>
    </row>
    <row r="205" spans="1:22" x14ac:dyDescent="0.35">
      <c r="A205" s="645"/>
      <c r="B205" s="689"/>
      <c r="C205" s="605"/>
      <c r="D205" s="606"/>
      <c r="E205" s="682"/>
      <c r="F205" s="683"/>
      <c r="G205" s="684">
        <f t="shared" si="131"/>
        <v>0</v>
      </c>
      <c r="H205" s="643">
        <f>G205*'[1]Consolidated Budget'!$D$10</f>
        <v>0</v>
      </c>
      <c r="I205" s="597">
        <v>0</v>
      </c>
      <c r="J205" s="598">
        <v>0</v>
      </c>
      <c r="K205" s="596">
        <f>H205-J205</f>
        <v>0</v>
      </c>
      <c r="L205" s="604">
        <f t="shared" si="119"/>
        <v>0</v>
      </c>
      <c r="M205" s="600"/>
      <c r="N205" s="651">
        <v>206.32</v>
      </c>
      <c r="O205" s="651">
        <v>225</v>
      </c>
      <c r="P205" s="601"/>
      <c r="Q205" s="651"/>
      <c r="R205" s="651"/>
      <c r="S205" s="652"/>
      <c r="T205" s="602">
        <f>J205+O205+R205</f>
        <v>225</v>
      </c>
      <c r="U205" s="603">
        <f t="shared" si="130"/>
        <v>-225</v>
      </c>
      <c r="V205" s="604">
        <f t="shared" si="127"/>
        <v>0</v>
      </c>
    </row>
    <row r="206" spans="1:22" x14ac:dyDescent="0.25">
      <c r="A206" s="645"/>
      <c r="B206" s="646"/>
      <c r="C206" s="646"/>
      <c r="D206" s="647"/>
      <c r="E206" s="647"/>
      <c r="F206" s="648"/>
      <c r="G206" s="649"/>
      <c r="H206" s="649"/>
      <c r="I206" s="691"/>
      <c r="J206" s="691"/>
      <c r="K206" s="649"/>
      <c r="L206" s="650"/>
      <c r="M206" s="600"/>
      <c r="N206" s="651"/>
      <c r="O206" s="651"/>
      <c r="P206" s="601"/>
      <c r="Q206" s="651"/>
      <c r="R206" s="651"/>
      <c r="S206" s="652"/>
      <c r="T206" s="602">
        <f>J206+O206+R206</f>
        <v>0</v>
      </c>
      <c r="U206" s="603">
        <f t="shared" si="130"/>
        <v>0</v>
      </c>
      <c r="V206" s="604">
        <f t="shared" si="127"/>
        <v>0</v>
      </c>
    </row>
    <row r="207" spans="1:22" x14ac:dyDescent="0.25">
      <c r="A207" s="621"/>
      <c r="B207" s="622" t="s">
        <v>59</v>
      </c>
      <c r="C207" s="622"/>
      <c r="D207" s="889"/>
      <c r="E207" s="889"/>
      <c r="F207" s="889"/>
      <c r="G207" s="623">
        <f>SUM(G208:G217)</f>
        <v>0</v>
      </c>
      <c r="H207" s="623">
        <f>SUM(H208:H217)</f>
        <v>0</v>
      </c>
      <c r="I207" s="624">
        <f t="shared" ref="I207:J207" si="132">SUM(I208:I217)</f>
        <v>57397</v>
      </c>
      <c r="J207" s="624">
        <f t="shared" si="132"/>
        <v>64041</v>
      </c>
      <c r="K207" s="623">
        <f t="shared" ref="K207:K217" si="133">H207-J207</f>
        <v>-64041</v>
      </c>
      <c r="L207" s="625">
        <f t="shared" si="119"/>
        <v>0</v>
      </c>
      <c r="M207" s="600"/>
      <c r="N207" s="623">
        <f t="shared" ref="N207:O207" si="134">SUM(N208:N217)</f>
        <v>218274.83000000002</v>
      </c>
      <c r="O207" s="623">
        <f t="shared" si="134"/>
        <v>226282</v>
      </c>
      <c r="P207" s="601"/>
      <c r="Q207" s="623">
        <f t="shared" ref="Q207:U207" si="135">SUM(Q208:Q217)</f>
        <v>0</v>
      </c>
      <c r="R207" s="623">
        <f t="shared" si="135"/>
        <v>0</v>
      </c>
      <c r="S207" s="623">
        <f t="shared" si="135"/>
        <v>0</v>
      </c>
      <c r="T207" s="623">
        <f t="shared" si="135"/>
        <v>290323</v>
      </c>
      <c r="U207" s="623">
        <f t="shared" si="135"/>
        <v>-290323</v>
      </c>
      <c r="V207" s="604">
        <f t="shared" si="127"/>
        <v>0</v>
      </c>
    </row>
    <row r="208" spans="1:22" x14ac:dyDescent="0.35">
      <c r="A208" s="628"/>
      <c r="B208" s="692"/>
      <c r="C208" s="638"/>
      <c r="D208" s="566"/>
      <c r="E208" s="566"/>
      <c r="F208" s="566"/>
      <c r="G208" s="663">
        <f t="shared" ref="G208:G217" si="136">E208*F208</f>
        <v>0</v>
      </c>
      <c r="H208" s="643">
        <f>G208*'[1]Consolidated Budget'!$D$10</f>
        <v>0</v>
      </c>
      <c r="I208" s="632">
        <v>615</v>
      </c>
      <c r="J208" s="633">
        <v>684</v>
      </c>
      <c r="K208" s="596">
        <f t="shared" si="133"/>
        <v>-684</v>
      </c>
      <c r="L208" s="599">
        <f t="shared" si="119"/>
        <v>0</v>
      </c>
      <c r="M208" s="600"/>
      <c r="N208" s="608">
        <v>16231.32</v>
      </c>
      <c r="O208" s="627">
        <v>16632</v>
      </c>
      <c r="P208" s="601"/>
      <c r="Q208" s="608"/>
      <c r="R208" s="627"/>
      <c r="S208" s="601"/>
      <c r="T208" s="602">
        <f t="shared" ref="T208:T218" si="137">J208+O208+R208</f>
        <v>17316</v>
      </c>
      <c r="U208" s="603">
        <f t="shared" ref="U208:U217" si="138">$H208-T208</f>
        <v>-17316</v>
      </c>
      <c r="V208" s="604">
        <f t="shared" si="127"/>
        <v>0</v>
      </c>
    </row>
    <row r="209" spans="1:22" x14ac:dyDescent="0.35">
      <c r="A209" s="628"/>
      <c r="B209" s="637"/>
      <c r="C209" s="638"/>
      <c r="D209" s="566"/>
      <c r="E209" s="566"/>
      <c r="F209" s="566"/>
      <c r="G209" s="663">
        <f t="shared" si="136"/>
        <v>0</v>
      </c>
      <c r="H209" s="643">
        <f>G209*'[1]Consolidated Budget'!$D$10</f>
        <v>0</v>
      </c>
      <c r="I209" s="597">
        <v>0</v>
      </c>
      <c r="J209" s="634">
        <v>0</v>
      </c>
      <c r="K209" s="596">
        <f t="shared" si="133"/>
        <v>0</v>
      </c>
      <c r="L209" s="599">
        <f t="shared" si="119"/>
        <v>0</v>
      </c>
      <c r="M209" s="600"/>
      <c r="N209" s="608">
        <v>0</v>
      </c>
      <c r="O209" s="627"/>
      <c r="P209" s="601"/>
      <c r="Q209" s="608"/>
      <c r="R209" s="627"/>
      <c r="S209" s="601"/>
      <c r="T209" s="602">
        <f t="shared" si="137"/>
        <v>0</v>
      </c>
      <c r="U209" s="603">
        <f t="shared" si="138"/>
        <v>0</v>
      </c>
      <c r="V209" s="604">
        <f t="shared" si="127"/>
        <v>0</v>
      </c>
    </row>
    <row r="210" spans="1:22" x14ac:dyDescent="0.35">
      <c r="A210" s="628"/>
      <c r="B210" s="637"/>
      <c r="C210" s="638"/>
      <c r="D210" s="566"/>
      <c r="E210" s="566"/>
      <c r="F210" s="566"/>
      <c r="G210" s="663">
        <f t="shared" si="136"/>
        <v>0</v>
      </c>
      <c r="H210" s="643">
        <f>G210*'[1]Consolidated Budget'!$D$10</f>
        <v>0</v>
      </c>
      <c r="I210" s="597">
        <v>0</v>
      </c>
      <c r="J210" s="634">
        <v>0</v>
      </c>
      <c r="K210" s="596">
        <f t="shared" si="133"/>
        <v>0</v>
      </c>
      <c r="L210" s="599">
        <f t="shared" si="119"/>
        <v>0</v>
      </c>
      <c r="M210" s="600"/>
      <c r="N210" s="608">
        <v>9454.2000000000007</v>
      </c>
      <c r="O210" s="627">
        <v>9579</v>
      </c>
      <c r="P210" s="601"/>
      <c r="Q210" s="608"/>
      <c r="R210" s="627"/>
      <c r="S210" s="601"/>
      <c r="T210" s="602">
        <f t="shared" si="137"/>
        <v>9579</v>
      </c>
      <c r="U210" s="603">
        <f t="shared" si="138"/>
        <v>-9579</v>
      </c>
      <c r="V210" s="604">
        <f t="shared" si="127"/>
        <v>0</v>
      </c>
    </row>
    <row r="211" spans="1:22" x14ac:dyDescent="0.35">
      <c r="A211" s="628"/>
      <c r="B211" s="637"/>
      <c r="C211" s="638"/>
      <c r="D211" s="566"/>
      <c r="E211" s="566"/>
      <c r="F211" s="566"/>
      <c r="G211" s="663">
        <f t="shared" si="136"/>
        <v>0</v>
      </c>
      <c r="H211" s="643">
        <f>G211*'[1]Consolidated Budget'!$D$10</f>
        <v>0</v>
      </c>
      <c r="I211" s="597">
        <v>0</v>
      </c>
      <c r="J211" s="634">
        <v>0</v>
      </c>
      <c r="K211" s="596">
        <f t="shared" si="133"/>
        <v>0</v>
      </c>
      <c r="L211" s="599">
        <f t="shared" si="119"/>
        <v>0</v>
      </c>
      <c r="M211" s="600"/>
      <c r="N211" s="608">
        <v>7682.54</v>
      </c>
      <c r="O211" s="627">
        <v>7883</v>
      </c>
      <c r="P211" s="601"/>
      <c r="Q211" s="608"/>
      <c r="R211" s="627"/>
      <c r="S211" s="601"/>
      <c r="T211" s="602">
        <f t="shared" si="137"/>
        <v>7883</v>
      </c>
      <c r="U211" s="603">
        <f t="shared" si="138"/>
        <v>-7883</v>
      </c>
      <c r="V211" s="604">
        <f t="shared" si="127"/>
        <v>0</v>
      </c>
    </row>
    <row r="212" spans="1:22" x14ac:dyDescent="0.35">
      <c r="A212" s="628"/>
      <c r="B212" s="637"/>
      <c r="C212" s="638"/>
      <c r="D212" s="566"/>
      <c r="E212" s="566"/>
      <c r="F212" s="566"/>
      <c r="G212" s="663">
        <f t="shared" si="136"/>
        <v>0</v>
      </c>
      <c r="H212" s="643">
        <f>G212*'[1]Consolidated Budget'!$D$10</f>
        <v>0</v>
      </c>
      <c r="I212" s="597">
        <v>3076</v>
      </c>
      <c r="J212" s="634">
        <v>3429</v>
      </c>
      <c r="K212" s="596">
        <f t="shared" si="133"/>
        <v>-3429</v>
      </c>
      <c r="L212" s="599">
        <f t="shared" si="119"/>
        <v>0</v>
      </c>
      <c r="M212" s="600"/>
      <c r="N212" s="608">
        <v>9743.7199999999993</v>
      </c>
      <c r="O212" s="627">
        <v>10001</v>
      </c>
      <c r="P212" s="601"/>
      <c r="Q212" s="608"/>
      <c r="R212" s="627"/>
      <c r="S212" s="601"/>
      <c r="T212" s="602">
        <f t="shared" si="137"/>
        <v>13430</v>
      </c>
      <c r="U212" s="603">
        <f t="shared" si="138"/>
        <v>-13430</v>
      </c>
      <c r="V212" s="615">
        <f t="shared" si="127"/>
        <v>0</v>
      </c>
    </row>
    <row r="213" spans="1:22" x14ac:dyDescent="0.35">
      <c r="A213" s="628"/>
      <c r="B213" s="637"/>
      <c r="C213" s="638"/>
      <c r="D213" s="566"/>
      <c r="E213" s="566"/>
      <c r="F213" s="566"/>
      <c r="G213" s="663">
        <f t="shared" si="136"/>
        <v>0</v>
      </c>
      <c r="H213" s="643">
        <f>G213*'[1]Consolidated Budget'!$D$10</f>
        <v>0</v>
      </c>
      <c r="I213" s="693">
        <v>6511</v>
      </c>
      <c r="J213" s="694">
        <v>7247</v>
      </c>
      <c r="K213" s="596">
        <f t="shared" si="133"/>
        <v>-7247</v>
      </c>
      <c r="L213" s="644">
        <f t="shared" si="119"/>
        <v>0</v>
      </c>
      <c r="M213" s="600"/>
      <c r="N213" s="695">
        <v>11996.82</v>
      </c>
      <c r="O213" s="696">
        <v>12963</v>
      </c>
      <c r="P213" s="601"/>
      <c r="Q213" s="695"/>
      <c r="R213" s="696"/>
      <c r="S213" s="601"/>
      <c r="T213" s="602">
        <f t="shared" si="137"/>
        <v>20210</v>
      </c>
      <c r="U213" s="603">
        <f t="shared" si="138"/>
        <v>-20210</v>
      </c>
      <c r="V213" s="615">
        <f t="shared" si="127"/>
        <v>0</v>
      </c>
    </row>
    <row r="214" spans="1:22" x14ac:dyDescent="0.35">
      <c r="A214" s="628"/>
      <c r="B214" s="637"/>
      <c r="C214" s="638"/>
      <c r="D214" s="566"/>
      <c r="E214" s="566"/>
      <c r="F214" s="566"/>
      <c r="G214" s="663">
        <f t="shared" si="136"/>
        <v>0</v>
      </c>
      <c r="H214" s="643">
        <f>G214*'[1]Consolidated Budget'!$D$10</f>
        <v>0</v>
      </c>
      <c r="I214" s="632">
        <v>240</v>
      </c>
      <c r="J214" s="633">
        <v>267</v>
      </c>
      <c r="K214" s="596">
        <f t="shared" si="133"/>
        <v>-267</v>
      </c>
      <c r="L214" s="599">
        <f t="shared" si="119"/>
        <v>0</v>
      </c>
      <c r="M214" s="600"/>
      <c r="N214" s="608">
        <v>1944.1</v>
      </c>
      <c r="O214" s="627">
        <v>2045</v>
      </c>
      <c r="P214" s="601"/>
      <c r="Q214" s="608"/>
      <c r="R214" s="627"/>
      <c r="S214" s="601"/>
      <c r="T214" s="602">
        <f t="shared" si="137"/>
        <v>2312</v>
      </c>
      <c r="U214" s="603">
        <f t="shared" si="138"/>
        <v>-2312</v>
      </c>
      <c r="V214" s="604">
        <f t="shared" si="127"/>
        <v>0</v>
      </c>
    </row>
    <row r="215" spans="1:22" x14ac:dyDescent="0.35">
      <c r="A215" s="628"/>
      <c r="B215" s="637"/>
      <c r="C215" s="638"/>
      <c r="D215" s="566"/>
      <c r="E215" s="566"/>
      <c r="F215" s="566"/>
      <c r="G215" s="663">
        <f t="shared" si="136"/>
        <v>0</v>
      </c>
      <c r="H215" s="643">
        <f>G215*'[1]Consolidated Budget'!$D$10</f>
        <v>0</v>
      </c>
      <c r="I215" s="693">
        <v>1200</v>
      </c>
      <c r="J215" s="694">
        <v>1335</v>
      </c>
      <c r="K215" s="596">
        <f t="shared" si="133"/>
        <v>-1335</v>
      </c>
      <c r="L215" s="644">
        <f t="shared" si="119"/>
        <v>0</v>
      </c>
      <c r="M215" s="600"/>
      <c r="N215" s="695">
        <v>27414.05</v>
      </c>
      <c r="O215" s="696">
        <v>28554</v>
      </c>
      <c r="P215" s="601"/>
      <c r="Q215" s="695"/>
      <c r="R215" s="696"/>
      <c r="S215" s="601"/>
      <c r="T215" s="602">
        <f t="shared" si="137"/>
        <v>29889</v>
      </c>
      <c r="U215" s="603">
        <f t="shared" si="138"/>
        <v>-29889</v>
      </c>
      <c r="V215" s="604">
        <f t="shared" si="127"/>
        <v>0</v>
      </c>
    </row>
    <row r="216" spans="1:22" ht="40.75" customHeight="1" x14ac:dyDescent="0.35">
      <c r="A216" s="628"/>
      <c r="B216" s="609"/>
      <c r="C216" s="609"/>
      <c r="D216" s="630"/>
      <c r="E216" s="566"/>
      <c r="F216" s="631"/>
      <c r="G216" s="663">
        <f>E216*F216</f>
        <v>0</v>
      </c>
      <c r="H216" s="643">
        <f>G216*'[1]Consolidated Budget'!$D$10</f>
        <v>0</v>
      </c>
      <c r="I216" s="697">
        <v>42215</v>
      </c>
      <c r="J216" s="698">
        <v>47133</v>
      </c>
      <c r="K216" s="596">
        <f t="shared" si="133"/>
        <v>-47133</v>
      </c>
      <c r="L216" s="644">
        <f t="shared" si="119"/>
        <v>0</v>
      </c>
      <c r="M216" s="600"/>
      <c r="N216" s="695">
        <v>90480.26</v>
      </c>
      <c r="O216" s="696">
        <v>94077</v>
      </c>
      <c r="P216" s="601"/>
      <c r="Q216" s="695"/>
      <c r="R216" s="696"/>
      <c r="S216" s="601"/>
      <c r="T216" s="602">
        <f t="shared" si="137"/>
        <v>141210</v>
      </c>
      <c r="U216" s="603">
        <f t="shared" si="138"/>
        <v>-141210</v>
      </c>
      <c r="V216" s="604">
        <f t="shared" si="127"/>
        <v>0</v>
      </c>
    </row>
    <row r="217" spans="1:22" ht="18.649999999999999" customHeight="1" x14ac:dyDescent="0.35">
      <c r="A217" s="665"/>
      <c r="B217" s="609"/>
      <c r="C217" s="609"/>
      <c r="D217" s="630"/>
      <c r="E217" s="566"/>
      <c r="F217" s="566"/>
      <c r="G217" s="663">
        <f t="shared" si="136"/>
        <v>0</v>
      </c>
      <c r="H217" s="643">
        <f>G217*'[1]Consolidated Budget'!$D$10</f>
        <v>0</v>
      </c>
      <c r="I217" s="632">
        <v>3540</v>
      </c>
      <c r="J217" s="633">
        <v>3946</v>
      </c>
      <c r="K217" s="596">
        <f t="shared" si="133"/>
        <v>-3946</v>
      </c>
      <c r="L217" s="604">
        <f>IFERROR(K217/$H217,0)</f>
        <v>0</v>
      </c>
      <c r="M217" s="600"/>
      <c r="N217" s="608">
        <v>43327.82</v>
      </c>
      <c r="O217" s="627">
        <v>44548</v>
      </c>
      <c r="P217" s="601"/>
      <c r="Q217" s="608"/>
      <c r="R217" s="627"/>
      <c r="S217" s="601"/>
      <c r="T217" s="602">
        <f t="shared" si="137"/>
        <v>48494</v>
      </c>
      <c r="U217" s="603">
        <f t="shared" si="138"/>
        <v>-48494</v>
      </c>
      <c r="V217" s="615">
        <f t="shared" si="127"/>
        <v>0</v>
      </c>
    </row>
    <row r="218" spans="1:22" ht="18.649999999999999" customHeight="1" x14ac:dyDescent="0.25">
      <c r="A218" s="699"/>
      <c r="B218" s="700"/>
      <c r="C218" s="700"/>
      <c r="D218" s="647"/>
      <c r="E218" s="647"/>
      <c r="F218" s="648"/>
      <c r="G218" s="649"/>
      <c r="H218" s="649"/>
      <c r="I218" s="691"/>
      <c r="J218" s="691"/>
      <c r="K218" s="649"/>
      <c r="L218" s="650"/>
      <c r="M218" s="600"/>
      <c r="N218" s="651"/>
      <c r="O218" s="651"/>
      <c r="P218" s="601"/>
      <c r="Q218" s="651"/>
      <c r="R218" s="651"/>
      <c r="S218" s="652"/>
      <c r="T218" s="602">
        <f t="shared" si="137"/>
        <v>0</v>
      </c>
      <c r="U218" s="653"/>
      <c r="V218" s="604">
        <f t="shared" si="127"/>
        <v>0</v>
      </c>
    </row>
    <row r="219" spans="1:22" ht="22.4" customHeight="1" x14ac:dyDescent="0.25">
      <c r="A219" s="890" t="s">
        <v>357</v>
      </c>
      <c r="B219" s="890"/>
      <c r="C219" s="890"/>
      <c r="D219" s="890"/>
      <c r="E219" s="890"/>
      <c r="F219" s="890"/>
      <c r="G219" s="616">
        <f>G184+G207</f>
        <v>0</v>
      </c>
      <c r="H219" s="616">
        <f>H184+H207</f>
        <v>0</v>
      </c>
      <c r="I219" s="616">
        <f t="shared" ref="I219:J219" si="139">I184+I207</f>
        <v>168568</v>
      </c>
      <c r="J219" s="616">
        <f t="shared" si="139"/>
        <v>186395</v>
      </c>
      <c r="K219" s="616">
        <f>H219-J219</f>
        <v>-186395</v>
      </c>
      <c r="L219" s="617">
        <f t="shared" si="119"/>
        <v>0</v>
      </c>
      <c r="M219" s="600"/>
      <c r="N219" s="616">
        <f t="shared" ref="N219:O219" si="140">N184+N207</f>
        <v>390523.24</v>
      </c>
      <c r="O219" s="616">
        <f t="shared" si="140"/>
        <v>409493</v>
      </c>
      <c r="P219" s="601"/>
      <c r="Q219" s="616">
        <f t="shared" ref="Q219:U219" si="141">Q184+Q207</f>
        <v>0</v>
      </c>
      <c r="R219" s="616">
        <f t="shared" si="141"/>
        <v>0</v>
      </c>
      <c r="S219" s="616">
        <f t="shared" si="141"/>
        <v>0</v>
      </c>
      <c r="T219" s="616">
        <f t="shared" si="141"/>
        <v>595888</v>
      </c>
      <c r="U219" s="616">
        <f t="shared" si="141"/>
        <v>-595888</v>
      </c>
      <c r="V219" s="604">
        <f t="shared" si="127"/>
        <v>0</v>
      </c>
    </row>
    <row r="220" spans="1:22" ht="33" customHeight="1" x14ac:dyDescent="0.25">
      <c r="A220" s="891" t="s">
        <v>358</v>
      </c>
      <c r="B220" s="885"/>
      <c r="C220" s="885"/>
      <c r="D220" s="885"/>
      <c r="E220" s="885"/>
      <c r="F220" s="885"/>
      <c r="G220" s="667">
        <f>G219</f>
        <v>0</v>
      </c>
      <c r="H220" s="667">
        <f>H219</f>
        <v>0</v>
      </c>
      <c r="I220" s="701">
        <f t="shared" ref="I220:J220" si="142">I219</f>
        <v>168568</v>
      </c>
      <c r="J220" s="701">
        <f t="shared" si="142"/>
        <v>186395</v>
      </c>
      <c r="K220" s="702">
        <f>H220-J220</f>
        <v>-186395</v>
      </c>
      <c r="L220" s="668">
        <f t="shared" si="119"/>
        <v>0</v>
      </c>
      <c r="M220" s="600"/>
      <c r="N220" s="667">
        <f t="shared" ref="N220:O220" si="143">N219</f>
        <v>390523.24</v>
      </c>
      <c r="O220" s="667">
        <f t="shared" si="143"/>
        <v>409493</v>
      </c>
      <c r="P220" s="601"/>
      <c r="Q220" s="667">
        <f t="shared" ref="Q220:U220" si="144">Q219</f>
        <v>0</v>
      </c>
      <c r="R220" s="667">
        <f t="shared" si="144"/>
        <v>0</v>
      </c>
      <c r="S220" s="667">
        <f t="shared" si="144"/>
        <v>0</v>
      </c>
      <c r="T220" s="667">
        <f t="shared" si="144"/>
        <v>595888</v>
      </c>
      <c r="U220" s="667">
        <f t="shared" si="144"/>
        <v>-595888</v>
      </c>
      <c r="V220" s="604">
        <f t="shared" si="127"/>
        <v>0</v>
      </c>
    </row>
    <row r="221" spans="1:22" ht="27" customHeight="1" x14ac:dyDescent="0.25">
      <c r="A221" s="892" t="s">
        <v>359</v>
      </c>
      <c r="B221" s="892"/>
      <c r="C221" s="892"/>
      <c r="D221" s="892"/>
      <c r="E221" s="892"/>
      <c r="F221" s="892"/>
      <c r="G221" s="703">
        <f>IFERROR(G220/G222,0)</f>
        <v>0</v>
      </c>
      <c r="H221" s="704">
        <f>IFERROR(H220/H222,0)</f>
        <v>0</v>
      </c>
      <c r="I221" s="705">
        <f t="shared" ref="I221:J221" si="145">IFERROR(I220/I222,0)</f>
        <v>0</v>
      </c>
      <c r="J221" s="705">
        <f t="shared" si="145"/>
        <v>0</v>
      </c>
      <c r="K221" s="567"/>
      <c r="L221" s="568"/>
      <c r="M221" s="600"/>
      <c r="N221" s="569"/>
      <c r="O221" s="569"/>
      <c r="P221" s="601"/>
      <c r="Q221" s="569"/>
      <c r="R221" s="569"/>
      <c r="S221" s="601"/>
      <c r="T221" s="569"/>
      <c r="U221" s="569"/>
      <c r="V221" s="570"/>
    </row>
    <row r="222" spans="1:22" ht="26.15" customHeight="1" x14ac:dyDescent="0.25">
      <c r="A222" s="893" t="s">
        <v>360</v>
      </c>
      <c r="B222" s="893"/>
      <c r="C222" s="893"/>
      <c r="D222" s="893"/>
      <c r="E222" s="893"/>
      <c r="F222" s="893"/>
      <c r="G222" s="706" t="e">
        <f>G180+G220</f>
        <v>#REF!</v>
      </c>
      <c r="H222" s="707" t="e">
        <f>H180+H220</f>
        <v>#REF!</v>
      </c>
      <c r="I222" s="708" t="e">
        <f t="shared" ref="I222:J222" si="146">I180+I220</f>
        <v>#REF!</v>
      </c>
      <c r="J222" s="708" t="e">
        <f t="shared" si="146"/>
        <v>#REF!</v>
      </c>
      <c r="K222" s="706" t="e">
        <f>H222-J222</f>
        <v>#REF!</v>
      </c>
      <c r="L222" s="599">
        <f t="shared" ref="L222:L224" si="147">IFERROR(K222/$H222,0)</f>
        <v>0</v>
      </c>
      <c r="M222" s="600"/>
      <c r="N222" s="709" t="e">
        <f t="shared" ref="N222:O222" si="148">N180+N220</f>
        <v>#REF!</v>
      </c>
      <c r="O222" s="709" t="e">
        <f t="shared" si="148"/>
        <v>#REF!</v>
      </c>
      <c r="P222" s="601"/>
      <c r="Q222" s="709" t="e">
        <f t="shared" ref="Q222:U222" si="149">Q180+Q220</f>
        <v>#REF!</v>
      </c>
      <c r="R222" s="709" t="e">
        <f t="shared" si="149"/>
        <v>#REF!</v>
      </c>
      <c r="S222" s="709" t="e">
        <f t="shared" si="149"/>
        <v>#REF!</v>
      </c>
      <c r="T222" s="709" t="e">
        <f t="shared" si="149"/>
        <v>#REF!</v>
      </c>
      <c r="U222" s="709" t="e">
        <f t="shared" si="149"/>
        <v>#REF!</v>
      </c>
      <c r="V222" s="604">
        <f t="shared" ref="V222:V224" si="150">IFERROR(T222/$H222,0)</f>
        <v>0</v>
      </c>
    </row>
    <row r="223" spans="1:22" ht="22.4" customHeight="1" x14ac:dyDescent="0.25">
      <c r="A223" s="894" t="s">
        <v>361</v>
      </c>
      <c r="B223" s="895"/>
      <c r="C223" s="895"/>
      <c r="D223" s="895"/>
      <c r="E223" s="895"/>
      <c r="F223" s="896"/>
      <c r="G223" s="706" t="e">
        <f>G222*2%</f>
        <v>#REF!</v>
      </c>
      <c r="H223" s="706" t="e">
        <f>H222*2%</f>
        <v>#REF!</v>
      </c>
      <c r="I223" s="708"/>
      <c r="J223" s="708"/>
      <c r="K223" s="706" t="e">
        <f>H223-J223</f>
        <v>#REF!</v>
      </c>
      <c r="L223" s="599">
        <f t="shared" si="147"/>
        <v>0</v>
      </c>
      <c r="M223" s="600"/>
      <c r="N223" s="709" t="e">
        <f>'Income '!#REF!</f>
        <v>#REF!</v>
      </c>
      <c r="O223" s="709" t="e">
        <f>'Income '!#REF!</f>
        <v>#REF!</v>
      </c>
      <c r="P223" s="601"/>
      <c r="Q223" s="709" t="e">
        <f>'Income '!#REF!</f>
        <v>#REF!</v>
      </c>
      <c r="R223" s="709" t="e">
        <f>'Income '!#REF!</f>
        <v>#REF!</v>
      </c>
      <c r="S223" s="601"/>
      <c r="T223" s="602" t="e">
        <f>J223+O223+R223</f>
        <v>#REF!</v>
      </c>
      <c r="U223" s="603" t="e">
        <f t="shared" ref="U223" si="151">$H223-T223</f>
        <v>#REF!</v>
      </c>
      <c r="V223" s="604">
        <f t="shared" si="150"/>
        <v>0</v>
      </c>
    </row>
    <row r="224" spans="1:22" ht="42.65" customHeight="1" x14ac:dyDescent="0.25">
      <c r="A224" s="882" t="s">
        <v>362</v>
      </c>
      <c r="B224" s="882"/>
      <c r="C224" s="882"/>
      <c r="D224" s="882"/>
      <c r="E224" s="882"/>
      <c r="F224" s="883"/>
      <c r="G224" s="710" t="e">
        <f>SUM(G222:G222)</f>
        <v>#REF!</v>
      </c>
      <c r="H224" s="711" t="e">
        <f>SUM(H222:H223)</f>
        <v>#REF!</v>
      </c>
      <c r="I224" s="712" t="e">
        <f>SUM(I222:I223)</f>
        <v>#REF!</v>
      </c>
      <c r="J224" s="712" t="e">
        <f>SUM(J222:J223)</f>
        <v>#REF!</v>
      </c>
      <c r="K224" s="713" t="e">
        <f>H224-J224</f>
        <v>#REF!</v>
      </c>
      <c r="L224" s="714">
        <f t="shared" si="147"/>
        <v>0</v>
      </c>
      <c r="M224" s="600"/>
      <c r="N224" s="711" t="e">
        <f>SUM(N222:N223)</f>
        <v>#REF!</v>
      </c>
      <c r="O224" s="711" t="e">
        <f>SUM(O222:O223)</f>
        <v>#REF!</v>
      </c>
      <c r="P224" s="601"/>
      <c r="Q224" s="711" t="e">
        <f>SUM(Q222:Q223)</f>
        <v>#REF!</v>
      </c>
      <c r="R224" s="711" t="e">
        <f>SUM(R222:R223)</f>
        <v>#REF!</v>
      </c>
      <c r="S224" s="711" t="e">
        <f>SUM(S222:S223)</f>
        <v>#REF!</v>
      </c>
      <c r="T224" s="711" t="e">
        <f>SUM(T222:T223)</f>
        <v>#REF!</v>
      </c>
      <c r="U224" s="711" t="e">
        <f>SUM(U222:U223)</f>
        <v>#REF!</v>
      </c>
      <c r="V224" s="604">
        <f t="shared" si="150"/>
        <v>0</v>
      </c>
    </row>
    <row r="225" spans="1:16" ht="56.9" hidden="1" customHeight="1" x14ac:dyDescent="0.25">
      <c r="A225" s="884" t="s">
        <v>363</v>
      </c>
      <c r="B225" s="884"/>
      <c r="C225" s="884"/>
      <c r="D225" s="884"/>
      <c r="E225" s="884"/>
      <c r="F225" s="884"/>
      <c r="G225" s="715" t="e">
        <f>G224-RBI!$I$49</f>
        <v>#REF!</v>
      </c>
      <c r="H225" s="715" t="e">
        <f>H224-RBI!$I$49</f>
        <v>#REF!</v>
      </c>
      <c r="M225" s="719"/>
      <c r="P225" s="720"/>
    </row>
  </sheetData>
  <sheetProtection formatCells="0" formatColumns="0" formatRows="0" insertColumns="0" insertRows="0" insertHyperlinks="0" deleteColumns="0" deleteRows="0" sort="0" autoFilter="0" pivotTables="0"/>
  <protectedRanges>
    <protectedRange sqref="N1:P15 N151:P167 N169:P1048576 N150:P150" name="Range1"/>
    <protectedRange sqref="N16:P149" name="Range1_1"/>
  </protectedRanges>
  <mergeCells count="54">
    <mergeCell ref="A179:F179"/>
    <mergeCell ref="B151:H151"/>
    <mergeCell ref="A164:F164"/>
    <mergeCell ref="B165:H165"/>
    <mergeCell ref="D166:F166"/>
    <mergeCell ref="A150:F150"/>
    <mergeCell ref="A224:F224"/>
    <mergeCell ref="A225:F225"/>
    <mergeCell ref="A180:F180"/>
    <mergeCell ref="A182:H182"/>
    <mergeCell ref="B183:H183"/>
    <mergeCell ref="D184:F184"/>
    <mergeCell ref="D207:F207"/>
    <mergeCell ref="A219:F219"/>
    <mergeCell ref="A220:F220"/>
    <mergeCell ref="A221:F221"/>
    <mergeCell ref="A222:F222"/>
    <mergeCell ref="A223:F223"/>
    <mergeCell ref="A171:F171"/>
    <mergeCell ref="B172:H172"/>
    <mergeCell ref="D173:F173"/>
    <mergeCell ref="N4:P4"/>
    <mergeCell ref="Q4:S4"/>
    <mergeCell ref="T4:V4"/>
    <mergeCell ref="I5:J5"/>
    <mergeCell ref="M5:M6"/>
    <mergeCell ref="N5:O5"/>
    <mergeCell ref="P5:P6"/>
    <mergeCell ref="Q5:R5"/>
    <mergeCell ref="S5:S6"/>
    <mergeCell ref="G4:H5"/>
    <mergeCell ref="I4:M4"/>
    <mergeCell ref="L2:M2"/>
    <mergeCell ref="L3:M3"/>
    <mergeCell ref="D16:F16"/>
    <mergeCell ref="A14:F14"/>
    <mergeCell ref="A4:B6"/>
    <mergeCell ref="C4:C6"/>
    <mergeCell ref="D4:D6"/>
    <mergeCell ref="E4:E6"/>
    <mergeCell ref="F4:F5"/>
    <mergeCell ref="D25:F25"/>
    <mergeCell ref="D34:F34"/>
    <mergeCell ref="D43:F43"/>
    <mergeCell ref="D52:F52"/>
    <mergeCell ref="D61:F61"/>
    <mergeCell ref="D123:F123"/>
    <mergeCell ref="D132:F132"/>
    <mergeCell ref="D141:F141"/>
    <mergeCell ref="D70:F70"/>
    <mergeCell ref="D79:F79"/>
    <mergeCell ref="D88:F88"/>
    <mergeCell ref="D101:F101"/>
    <mergeCell ref="D110:F110"/>
  </mergeCells>
  <conditionalFormatting sqref="G221:J221">
    <cfRule type="cellIs" dxfId="208" priority="30" operator="greaterThan">
      <formula>0.15</formula>
    </cfRule>
  </conditionalFormatting>
  <conditionalFormatting sqref="L4 L151:L167 L169:L179 L221:L223 L225:L1048576">
    <cfRule type="cellIs" dxfId="207" priority="31" operator="lessThan">
      <formula>-110</formula>
    </cfRule>
    <cfRule type="cellIs" dxfId="206" priority="32" operator="greaterThan">
      <formula>110</formula>
    </cfRule>
    <cfRule type="cellIs" dxfId="205" priority="33" operator="greaterThan">
      <formula>1.1</formula>
    </cfRule>
  </conditionalFormatting>
  <conditionalFormatting sqref="L7:L13">
    <cfRule type="cellIs" dxfId="204" priority="21" operator="lessThan">
      <formula>-110</formula>
    </cfRule>
    <cfRule type="cellIs" dxfId="203" priority="22" operator="greaterThan">
      <formula>110</formula>
    </cfRule>
    <cfRule type="cellIs" dxfId="202" priority="23" operator="greaterThan">
      <formula>1.1</formula>
    </cfRule>
  </conditionalFormatting>
  <conditionalFormatting sqref="L9:L167">
    <cfRule type="cellIs" dxfId="201" priority="1" operator="lessThan">
      <formula>-0.1</formula>
    </cfRule>
  </conditionalFormatting>
  <conditionalFormatting sqref="L15:L140">
    <cfRule type="cellIs" dxfId="200" priority="2" operator="lessThan">
      <formula>-110</formula>
    </cfRule>
    <cfRule type="cellIs" dxfId="199" priority="3" operator="greaterThan">
      <formula>110</formula>
    </cfRule>
    <cfRule type="cellIs" dxfId="198" priority="4" operator="greaterThan">
      <formula>1.1</formula>
    </cfRule>
  </conditionalFormatting>
  <conditionalFormatting sqref="L142:L149">
    <cfRule type="cellIs" dxfId="197" priority="5" operator="lessThan">
      <formula>-110</formula>
    </cfRule>
    <cfRule type="cellIs" dxfId="196" priority="6" operator="greaterThan">
      <formula>110</formula>
    </cfRule>
    <cfRule type="cellIs" dxfId="195" priority="7" operator="greaterThan">
      <formula>1.1</formula>
    </cfRule>
  </conditionalFormatting>
  <conditionalFormatting sqref="L169:L224">
    <cfRule type="cellIs" dxfId="194" priority="8" operator="lessThan">
      <formula>-0.1</formula>
    </cfRule>
  </conditionalFormatting>
  <conditionalFormatting sqref="L181:L219">
    <cfRule type="cellIs" dxfId="193" priority="9" operator="lessThan">
      <formula>-110</formula>
    </cfRule>
    <cfRule type="cellIs" dxfId="192" priority="10" operator="greaterThan">
      <formula>110</formula>
    </cfRule>
    <cfRule type="cellIs" dxfId="191" priority="11" operator="greaterThan">
      <formula>1.1</formula>
    </cfRule>
  </conditionalFormatting>
  <conditionalFormatting sqref="AC1:AC3">
    <cfRule type="cellIs" dxfId="190" priority="24" operator="lessThan">
      <formula>-110</formula>
    </cfRule>
    <cfRule type="cellIs" dxfId="189" priority="25" operator="greaterThan">
      <formula>110</formula>
    </cfRule>
  </conditionalFormatting>
  <conditionalFormatting sqref="AC1:AD3">
    <cfRule type="cellIs" dxfId="188" priority="26" operator="greaterThan">
      <formula>1.1</formula>
    </cfRule>
  </conditionalFormatting>
  <conditionalFormatting sqref="AD1:AD3">
    <cfRule type="cellIs" dxfId="187" priority="29" operator="lessThan">
      <formula>-1.1</formula>
    </cfRule>
  </conditionalFormatting>
  <conditionalFormatting sqref="BG1:BG3">
    <cfRule type="cellIs" dxfId="186" priority="27" operator="lessThan">
      <formula>-1.1</formula>
    </cfRule>
    <cfRule type="cellIs" dxfId="185" priority="28"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214"/>
  <sheetViews>
    <sheetView showGridLines="0" showZeros="0" topLeftCell="A201" zoomScale="70" zoomScaleNormal="70" workbookViewId="0">
      <selection activeCell="G22" sqref="G22"/>
    </sheetView>
  </sheetViews>
  <sheetFormatPr defaultColWidth="14.453125" defaultRowHeight="12.5" x14ac:dyDescent="0.25"/>
  <cols>
    <col min="1" max="1" width="11.453125" style="44" customWidth="1"/>
    <col min="2" max="2" width="45.54296875" style="319" customWidth="1"/>
    <col min="3" max="3" width="13.54296875" style="272" customWidth="1"/>
    <col min="4" max="4" width="12.453125" style="272" customWidth="1"/>
    <col min="5" max="5" width="16.453125" style="272" customWidth="1"/>
    <col min="6" max="6" width="18.54296875" style="269" customWidth="1"/>
    <col min="7" max="7" width="18.54296875" style="273" customWidth="1"/>
    <col min="8" max="9" width="15.54296875" style="269" customWidth="1"/>
    <col min="10" max="10" width="23.1796875" style="317" customWidth="1"/>
    <col min="11" max="11" width="26.453125" style="269" customWidth="1"/>
    <col min="12" max="12" width="15.54296875" style="269" customWidth="1"/>
    <col min="13" max="13" width="18.81640625" style="317" customWidth="1"/>
    <col min="14" max="14" width="26.453125" style="269" customWidth="1"/>
    <col min="15" max="15" width="15.54296875" style="269" customWidth="1"/>
    <col min="16" max="16" width="18.81640625" style="317" customWidth="1"/>
    <col min="17" max="17" width="15.54296875" style="269" customWidth="1"/>
    <col min="18" max="18" width="19.453125" style="270" customWidth="1"/>
    <col min="19" max="19" width="18.453125" style="316" customWidth="1"/>
    <col min="20" max="16384" width="14.453125" style="272"/>
  </cols>
  <sheetData>
    <row r="1" spans="1:19" s="268" customFormat="1" ht="18.649999999999999" customHeight="1" x14ac:dyDescent="0.45">
      <c r="A1" s="238" t="s">
        <v>112</v>
      </c>
      <c r="B1" s="239">
        <v>7.4999999999999997E-2</v>
      </c>
      <c r="C1" s="239"/>
      <c r="D1" s="265"/>
      <c r="E1" s="155"/>
      <c r="F1" s="266"/>
      <c r="G1" s="243"/>
      <c r="H1" s="244"/>
      <c r="I1" s="245"/>
      <c r="J1" s="267"/>
      <c r="K1" s="267"/>
      <c r="L1" s="267"/>
      <c r="M1" s="267"/>
      <c r="N1" s="267"/>
      <c r="O1" s="267"/>
      <c r="P1" s="267"/>
      <c r="Q1" s="267"/>
      <c r="R1" s="267"/>
      <c r="S1" s="267"/>
    </row>
    <row r="2" spans="1:19" ht="39.65" customHeight="1" x14ac:dyDescent="0.25">
      <c r="A2" s="897" t="s">
        <v>364</v>
      </c>
      <c r="B2" s="898"/>
      <c r="C2" s="525" t="s">
        <v>114</v>
      </c>
      <c r="D2" s="525"/>
      <c r="E2" s="525"/>
      <c r="F2" s="525"/>
      <c r="G2" s="525"/>
      <c r="H2" s="525"/>
      <c r="I2" s="525"/>
      <c r="J2" s="748"/>
      <c r="M2" s="271"/>
      <c r="P2" s="271"/>
      <c r="S2" s="256"/>
    </row>
    <row r="3" spans="1:19" ht="33.65" customHeight="1" x14ac:dyDescent="0.25">
      <c r="A3" s="897" t="s">
        <v>365</v>
      </c>
      <c r="B3" s="898"/>
      <c r="C3" s="526" t="s">
        <v>116</v>
      </c>
      <c r="D3" s="526"/>
      <c r="E3" s="526"/>
      <c r="F3" s="526"/>
      <c r="G3" s="526"/>
      <c r="H3" s="526"/>
      <c r="I3" s="526"/>
      <c r="J3" s="747"/>
      <c r="L3" s="273"/>
      <c r="M3" s="274"/>
      <c r="O3" s="273"/>
      <c r="P3" s="274"/>
      <c r="Q3" s="273"/>
      <c r="S3" s="256"/>
    </row>
    <row r="4" spans="1:19" ht="34.4" customHeight="1" x14ac:dyDescent="0.25">
      <c r="A4" s="918" t="s">
        <v>118</v>
      </c>
      <c r="B4" s="918"/>
      <c r="C4" s="919" t="s">
        <v>119</v>
      </c>
      <c r="D4" s="913" t="s">
        <v>120</v>
      </c>
      <c r="E4" s="914" t="s">
        <v>121</v>
      </c>
      <c r="F4" s="915" t="s">
        <v>122</v>
      </c>
      <c r="G4" s="915"/>
      <c r="H4" s="910" t="s">
        <v>123</v>
      </c>
      <c r="I4" s="910"/>
      <c r="J4" s="910"/>
      <c r="K4" s="928" t="s">
        <v>124</v>
      </c>
      <c r="L4" s="928"/>
      <c r="M4" s="928"/>
      <c r="N4" s="925" t="s">
        <v>125</v>
      </c>
      <c r="O4" s="925"/>
      <c r="P4" s="925"/>
      <c r="Q4" s="927" t="s">
        <v>126</v>
      </c>
      <c r="R4" s="927"/>
      <c r="S4" s="927"/>
    </row>
    <row r="5" spans="1:19" ht="37.4" customHeight="1" x14ac:dyDescent="0.25">
      <c r="A5" s="918"/>
      <c r="B5" s="918"/>
      <c r="C5" s="919"/>
      <c r="D5" s="913"/>
      <c r="E5" s="914"/>
      <c r="F5" s="915"/>
      <c r="G5" s="915"/>
      <c r="H5" s="912" t="s">
        <v>127</v>
      </c>
      <c r="I5" s="912"/>
      <c r="J5" s="911" t="s">
        <v>129</v>
      </c>
      <c r="K5" s="929" t="s">
        <v>127</v>
      </c>
      <c r="L5" s="929"/>
      <c r="M5" s="911" t="s">
        <v>129</v>
      </c>
      <c r="N5" s="926" t="s">
        <v>127</v>
      </c>
      <c r="O5" s="926"/>
      <c r="P5" s="911" t="s">
        <v>129</v>
      </c>
      <c r="Q5" s="381" t="s">
        <v>127</v>
      </c>
      <c r="R5" s="382" t="s">
        <v>128</v>
      </c>
      <c r="S5" s="382" t="s">
        <v>130</v>
      </c>
    </row>
    <row r="6" spans="1:19" ht="41.15" customHeight="1" x14ac:dyDescent="0.25">
      <c r="A6" s="918"/>
      <c r="B6" s="918"/>
      <c r="C6" s="919"/>
      <c r="D6" s="913"/>
      <c r="E6" s="546" t="s">
        <v>366</v>
      </c>
      <c r="F6" s="546" t="s">
        <v>366</v>
      </c>
      <c r="G6" s="547" t="s">
        <v>86</v>
      </c>
      <c r="H6" s="549" t="s">
        <v>366</v>
      </c>
      <c r="I6" s="550" t="s">
        <v>86</v>
      </c>
      <c r="J6" s="911"/>
      <c r="K6" s="383" t="s">
        <v>366</v>
      </c>
      <c r="L6" s="383" t="s">
        <v>86</v>
      </c>
      <c r="M6" s="911"/>
      <c r="N6" s="548" t="s">
        <v>367</v>
      </c>
      <c r="O6" s="548" t="s">
        <v>86</v>
      </c>
      <c r="P6" s="911"/>
      <c r="Q6" s="383" t="s">
        <v>86</v>
      </c>
      <c r="R6" s="383" t="s">
        <v>86</v>
      </c>
      <c r="S6" s="384" t="s">
        <v>132</v>
      </c>
    </row>
    <row r="7" spans="1:19" ht="13" thickBot="1" x14ac:dyDescent="0.3"/>
    <row r="8" spans="1:19" s="278" customFormat="1" ht="33" customHeight="1" thickBot="1" x14ac:dyDescent="0.3">
      <c r="A8" s="917" t="s">
        <v>133</v>
      </c>
      <c r="B8" s="917"/>
      <c r="C8" s="917"/>
      <c r="D8" s="917"/>
      <c r="E8" s="917"/>
      <c r="F8" s="917"/>
      <c r="G8" s="917"/>
      <c r="H8" s="275"/>
      <c r="I8" s="275"/>
      <c r="J8" s="373"/>
      <c r="K8" s="275"/>
      <c r="L8" s="275"/>
      <c r="M8" s="277"/>
      <c r="N8" s="275"/>
      <c r="O8" s="275"/>
      <c r="P8" s="277"/>
      <c r="Q8" s="275"/>
      <c r="R8" s="275"/>
      <c r="S8" s="276"/>
    </row>
    <row r="9" spans="1:19" ht="22.4" customHeight="1" x14ac:dyDescent="0.25">
      <c r="A9" s="128">
        <v>1</v>
      </c>
      <c r="B9" s="916" t="s">
        <v>368</v>
      </c>
      <c r="C9" s="916"/>
      <c r="D9" s="916"/>
      <c r="E9" s="916"/>
      <c r="F9" s="916"/>
      <c r="G9" s="916"/>
      <c r="H9" s="279"/>
      <c r="I9" s="280"/>
      <c r="J9" s="374"/>
      <c r="K9" s="279"/>
      <c r="L9" s="280"/>
      <c r="M9" s="282"/>
      <c r="N9" s="279"/>
      <c r="O9" s="280"/>
      <c r="P9" s="282"/>
      <c r="Q9" s="280"/>
      <c r="R9" s="280"/>
      <c r="S9" s="281"/>
    </row>
    <row r="10" spans="1:19" ht="13" x14ac:dyDescent="0.25">
      <c r="A10" s="538" t="s">
        <v>369</v>
      </c>
      <c r="B10" s="538"/>
      <c r="C10" s="283"/>
      <c r="D10" s="283"/>
      <c r="E10" s="284"/>
      <c r="F10" s="21">
        <f>(D10*E10)</f>
        <v>0</v>
      </c>
      <c r="G10" s="156">
        <f>F10*'Consolidated Budget'!D$8</f>
        <v>0</v>
      </c>
      <c r="H10" s="385"/>
      <c r="I10" s="386"/>
      <c r="J10" s="372"/>
      <c r="K10" s="286"/>
      <c r="L10" s="285"/>
      <c r="M10" s="287"/>
      <c r="N10" s="286"/>
      <c r="O10" s="285"/>
      <c r="P10" s="287"/>
      <c r="Q10" s="285"/>
      <c r="R10" s="22">
        <f t="shared" ref="R10:R30" si="0">$G10-Q10</f>
        <v>0</v>
      </c>
      <c r="S10" s="23">
        <f t="shared" ref="S10:S29" si="1">IFERROR(Q10/$G10,0)</f>
        <v>0</v>
      </c>
    </row>
    <row r="11" spans="1:19" ht="13" x14ac:dyDescent="0.25">
      <c r="A11" s="538" t="s">
        <v>370</v>
      </c>
      <c r="B11" s="538"/>
      <c r="C11" s="289" t="s">
        <v>371</v>
      </c>
      <c r="D11" s="289"/>
      <c r="E11" s="290"/>
      <c r="F11" s="406">
        <f>D11*E11</f>
        <v>0</v>
      </c>
      <c r="G11" s="156">
        <f>F11*'Consolidated Budget'!D$8</f>
        <v>0</v>
      </c>
      <c r="H11" s="408"/>
      <c r="I11" s="409"/>
      <c r="J11" s="372"/>
      <c r="K11" s="292">
        <v>0</v>
      </c>
      <c r="L11" s="292">
        <v>0</v>
      </c>
      <c r="M11" s="287"/>
      <c r="N11" s="292"/>
      <c r="O11" s="291"/>
      <c r="P11" s="287"/>
      <c r="Q11" s="291">
        <f t="shared" ref="Q11:Q30" si="2">I11+L11+O11</f>
        <v>0</v>
      </c>
      <c r="R11" s="22">
        <f t="shared" si="0"/>
        <v>0</v>
      </c>
      <c r="S11" s="23">
        <f t="shared" si="1"/>
        <v>0</v>
      </c>
    </row>
    <row r="12" spans="1:19" ht="13" x14ac:dyDescent="0.25">
      <c r="A12" s="538" t="s">
        <v>372</v>
      </c>
      <c r="B12" s="538"/>
      <c r="C12" s="283" t="s">
        <v>371</v>
      </c>
      <c r="D12" s="283"/>
      <c r="E12" s="284"/>
      <c r="F12" s="406">
        <f t="shared" ref="F12:F29" si="3">D12*E12</f>
        <v>0</v>
      </c>
      <c r="G12" s="156">
        <f>F12*'Consolidated Budget'!D$8</f>
        <v>0</v>
      </c>
      <c r="H12" s="408"/>
      <c r="I12" s="409"/>
      <c r="J12" s="372"/>
      <c r="K12" s="286"/>
      <c r="L12" s="291"/>
      <c r="M12" s="287"/>
      <c r="N12" s="286"/>
      <c r="O12" s="285"/>
      <c r="P12" s="287"/>
      <c r="Q12" s="291">
        <f t="shared" si="2"/>
        <v>0</v>
      </c>
      <c r="R12" s="22">
        <f t="shared" si="0"/>
        <v>0</v>
      </c>
      <c r="S12" s="23">
        <f t="shared" si="1"/>
        <v>0</v>
      </c>
    </row>
    <row r="13" spans="1:19" ht="13" x14ac:dyDescent="0.25">
      <c r="A13" s="538" t="s">
        <v>373</v>
      </c>
      <c r="B13" s="538"/>
      <c r="C13" s="283" t="s">
        <v>371</v>
      </c>
      <c r="D13" s="283"/>
      <c r="E13" s="284"/>
      <c r="F13" s="406">
        <f t="shared" si="3"/>
        <v>0</v>
      </c>
      <c r="G13" s="156">
        <f>F13*'Consolidated Budget'!D$8</f>
        <v>0</v>
      </c>
      <c r="H13" s="408"/>
      <c r="I13" s="410"/>
      <c r="J13" s="372"/>
      <c r="K13" s="286"/>
      <c r="L13" s="285"/>
      <c r="M13" s="287"/>
      <c r="N13" s="286"/>
      <c r="O13" s="285"/>
      <c r="P13" s="287"/>
      <c r="Q13" s="291">
        <f t="shared" si="2"/>
        <v>0</v>
      </c>
      <c r="R13" s="22">
        <f t="shared" si="0"/>
        <v>0</v>
      </c>
      <c r="S13" s="23">
        <f t="shared" si="1"/>
        <v>0</v>
      </c>
    </row>
    <row r="14" spans="1:19" ht="13" x14ac:dyDescent="0.25">
      <c r="A14" s="538" t="s">
        <v>374</v>
      </c>
      <c r="B14" s="538"/>
      <c r="C14" s="283" t="s">
        <v>371</v>
      </c>
      <c r="D14" s="283"/>
      <c r="E14" s="284"/>
      <c r="F14" s="406">
        <f t="shared" si="3"/>
        <v>0</v>
      </c>
      <c r="G14" s="156">
        <f>F14*'Consolidated Budget'!D$8</f>
        <v>0</v>
      </c>
      <c r="H14" s="408"/>
      <c r="I14" s="409"/>
      <c r="J14" s="372"/>
      <c r="K14" s="286"/>
      <c r="L14" s="285"/>
      <c r="M14" s="287"/>
      <c r="N14" s="286"/>
      <c r="O14" s="285"/>
      <c r="P14" s="287"/>
      <c r="Q14" s="291">
        <f t="shared" si="2"/>
        <v>0</v>
      </c>
      <c r="R14" s="22">
        <f t="shared" si="0"/>
        <v>0</v>
      </c>
      <c r="S14" s="23">
        <f t="shared" si="1"/>
        <v>0</v>
      </c>
    </row>
    <row r="15" spans="1:19" ht="13" x14ac:dyDescent="0.25">
      <c r="A15" s="538" t="s">
        <v>375</v>
      </c>
      <c r="B15" s="538"/>
      <c r="C15" s="283" t="s">
        <v>371</v>
      </c>
      <c r="D15" s="283"/>
      <c r="E15" s="284"/>
      <c r="F15" s="406">
        <f t="shared" si="3"/>
        <v>0</v>
      </c>
      <c r="G15" s="156">
        <f>F15*'Consolidated Budget'!D$8</f>
        <v>0</v>
      </c>
      <c r="H15" s="408"/>
      <c r="I15" s="409"/>
      <c r="J15" s="372"/>
      <c r="K15" s="286"/>
      <c r="L15" s="285"/>
      <c r="M15" s="287"/>
      <c r="N15" s="286"/>
      <c r="O15" s="285"/>
      <c r="P15" s="287"/>
      <c r="Q15" s="291">
        <f t="shared" si="2"/>
        <v>0</v>
      </c>
      <c r="R15" s="22">
        <f t="shared" si="0"/>
        <v>0</v>
      </c>
      <c r="S15" s="23">
        <f t="shared" si="1"/>
        <v>0</v>
      </c>
    </row>
    <row r="16" spans="1:19" ht="13" x14ac:dyDescent="0.25">
      <c r="A16" s="538" t="s">
        <v>376</v>
      </c>
      <c r="B16" s="538"/>
      <c r="C16" s="539" t="s">
        <v>371</v>
      </c>
      <c r="D16" s="539"/>
      <c r="E16" s="143"/>
      <c r="F16" s="540">
        <f t="shared" si="3"/>
        <v>0</v>
      </c>
      <c r="G16" s="156">
        <f>F16*'Consolidated Budget'!D$8</f>
        <v>0</v>
      </c>
      <c r="H16" s="408"/>
      <c r="I16" s="410"/>
      <c r="J16" s="372"/>
      <c r="K16" s="286"/>
      <c r="L16" s="285"/>
      <c r="M16" s="287"/>
      <c r="N16" s="286"/>
      <c r="O16" s="285"/>
      <c r="P16" s="287"/>
      <c r="Q16" s="291">
        <f t="shared" si="2"/>
        <v>0</v>
      </c>
      <c r="R16" s="22">
        <f t="shared" si="0"/>
        <v>0</v>
      </c>
      <c r="S16" s="23">
        <f t="shared" si="1"/>
        <v>0</v>
      </c>
    </row>
    <row r="17" spans="1:19" ht="13" x14ac:dyDescent="0.25">
      <c r="A17" s="538" t="s">
        <v>377</v>
      </c>
      <c r="B17" s="541"/>
      <c r="C17" s="542" t="s">
        <v>371</v>
      </c>
      <c r="D17" s="542"/>
      <c r="E17" s="543"/>
      <c r="F17" s="540">
        <f t="shared" si="3"/>
        <v>0</v>
      </c>
      <c r="G17" s="156">
        <f>F17*'Consolidated Budget'!D$8</f>
        <v>0</v>
      </c>
      <c r="H17" s="408"/>
      <c r="I17" s="410"/>
      <c r="J17" s="372"/>
      <c r="K17" s="292"/>
      <c r="L17" s="291"/>
      <c r="M17" s="287"/>
      <c r="N17" s="292"/>
      <c r="O17" s="291"/>
      <c r="P17" s="287"/>
      <c r="Q17" s="291">
        <f t="shared" si="2"/>
        <v>0</v>
      </c>
      <c r="R17" s="22">
        <f t="shared" si="0"/>
        <v>0</v>
      </c>
      <c r="S17" s="23">
        <f t="shared" si="1"/>
        <v>0</v>
      </c>
    </row>
    <row r="18" spans="1:19" ht="13" x14ac:dyDescent="0.25">
      <c r="A18" s="538" t="s">
        <v>378</v>
      </c>
      <c r="B18" s="541"/>
      <c r="C18" s="542" t="s">
        <v>371</v>
      </c>
      <c r="D18" s="542"/>
      <c r="E18" s="543"/>
      <c r="F18" s="540">
        <f>D18*E18</f>
        <v>0</v>
      </c>
      <c r="G18" s="156">
        <f>F18*'Consolidated Budget'!D$8</f>
        <v>0</v>
      </c>
      <c r="H18" s="408"/>
      <c r="I18" s="410"/>
      <c r="J18" s="372"/>
      <c r="K18" s="286"/>
      <c r="L18" s="285"/>
      <c r="M18" s="287"/>
      <c r="N18" s="286"/>
      <c r="O18" s="285"/>
      <c r="P18" s="287"/>
      <c r="Q18" s="291">
        <f t="shared" si="2"/>
        <v>0</v>
      </c>
      <c r="R18" s="22">
        <f t="shared" si="0"/>
        <v>0</v>
      </c>
      <c r="S18" s="23">
        <f t="shared" si="1"/>
        <v>0</v>
      </c>
    </row>
    <row r="19" spans="1:19" ht="13" x14ac:dyDescent="0.25">
      <c r="A19" s="538" t="s">
        <v>379</v>
      </c>
      <c r="B19" s="538"/>
      <c r="C19" s="539" t="s">
        <v>371</v>
      </c>
      <c r="D19" s="539"/>
      <c r="E19" s="143"/>
      <c r="F19" s="540">
        <f t="shared" si="3"/>
        <v>0</v>
      </c>
      <c r="G19" s="156">
        <f>F19*'Consolidated Budget'!D$8</f>
        <v>0</v>
      </c>
      <c r="H19" s="408"/>
      <c r="I19" s="410"/>
      <c r="J19" s="372"/>
      <c r="K19" s="286"/>
      <c r="L19" s="285"/>
      <c r="M19" s="287"/>
      <c r="N19" s="286"/>
      <c r="O19" s="285"/>
      <c r="P19" s="287"/>
      <c r="Q19" s="291">
        <f t="shared" si="2"/>
        <v>0</v>
      </c>
      <c r="R19" s="22">
        <f t="shared" si="0"/>
        <v>0</v>
      </c>
      <c r="S19" s="23">
        <f t="shared" si="1"/>
        <v>0</v>
      </c>
    </row>
    <row r="20" spans="1:19" ht="13" x14ac:dyDescent="0.25">
      <c r="A20" s="538" t="s">
        <v>380</v>
      </c>
      <c r="B20" s="538"/>
      <c r="C20" s="539" t="s">
        <v>371</v>
      </c>
      <c r="D20" s="539"/>
      <c r="E20" s="143"/>
      <c r="F20" s="540">
        <f t="shared" si="3"/>
        <v>0</v>
      </c>
      <c r="G20" s="156">
        <f>F20*'Consolidated Budget'!D$8</f>
        <v>0</v>
      </c>
      <c r="H20" s="408"/>
      <c r="I20" s="410"/>
      <c r="J20" s="372"/>
      <c r="K20" s="286"/>
      <c r="L20" s="285"/>
      <c r="M20" s="287"/>
      <c r="N20" s="286"/>
      <c r="O20" s="285"/>
      <c r="P20" s="287"/>
      <c r="Q20" s="291">
        <f t="shared" si="2"/>
        <v>0</v>
      </c>
      <c r="R20" s="22">
        <f t="shared" si="0"/>
        <v>0</v>
      </c>
      <c r="S20" s="466">
        <f t="shared" si="1"/>
        <v>0</v>
      </c>
    </row>
    <row r="21" spans="1:19" ht="13" x14ac:dyDescent="0.25">
      <c r="A21" s="538" t="s">
        <v>381</v>
      </c>
      <c r="B21" s="538"/>
      <c r="C21" s="539" t="s">
        <v>371</v>
      </c>
      <c r="D21" s="539"/>
      <c r="E21" s="143"/>
      <c r="F21" s="540">
        <f t="shared" si="3"/>
        <v>0</v>
      </c>
      <c r="G21" s="156">
        <f>F21*'Consolidated Budget'!D$8</f>
        <v>0</v>
      </c>
      <c r="H21" s="408"/>
      <c r="I21" s="410"/>
      <c r="J21" s="372"/>
      <c r="K21" s="286"/>
      <c r="L21" s="285"/>
      <c r="M21" s="287"/>
      <c r="N21" s="286"/>
      <c r="O21" s="285"/>
      <c r="P21" s="287"/>
      <c r="Q21" s="291">
        <f t="shared" si="2"/>
        <v>0</v>
      </c>
      <c r="R21" s="22">
        <f t="shared" si="0"/>
        <v>0</v>
      </c>
      <c r="S21" s="23">
        <f t="shared" si="1"/>
        <v>0</v>
      </c>
    </row>
    <row r="22" spans="1:19" ht="13" x14ac:dyDescent="0.25">
      <c r="A22" s="538" t="s">
        <v>382</v>
      </c>
      <c r="B22" s="538"/>
      <c r="C22" s="539" t="s">
        <v>371</v>
      </c>
      <c r="D22" s="539"/>
      <c r="E22" s="143"/>
      <c r="F22" s="540">
        <f t="shared" si="3"/>
        <v>0</v>
      </c>
      <c r="G22" s="156">
        <f>F22*'Consolidated Budget'!D$8</f>
        <v>0</v>
      </c>
      <c r="H22" s="408"/>
      <c r="I22" s="410"/>
      <c r="J22" s="372"/>
      <c r="K22" s="286"/>
      <c r="L22" s="285"/>
      <c r="M22" s="287"/>
      <c r="N22" s="286"/>
      <c r="O22" s="285"/>
      <c r="P22" s="287"/>
      <c r="Q22" s="291">
        <f t="shared" si="2"/>
        <v>0</v>
      </c>
      <c r="R22" s="22">
        <f t="shared" si="0"/>
        <v>0</v>
      </c>
      <c r="S22" s="23">
        <f t="shared" si="1"/>
        <v>0</v>
      </c>
    </row>
    <row r="23" spans="1:19" ht="13" x14ac:dyDescent="0.25">
      <c r="A23" s="538" t="s">
        <v>383</v>
      </c>
      <c r="B23" s="538"/>
      <c r="C23" s="539" t="s">
        <v>371</v>
      </c>
      <c r="D23" s="539"/>
      <c r="E23" s="143"/>
      <c r="F23" s="540">
        <f>D23*E23</f>
        <v>0</v>
      </c>
      <c r="G23" s="156">
        <f>F23*'Consolidated Budget'!D$8</f>
        <v>0</v>
      </c>
      <c r="H23" s="408"/>
      <c r="I23" s="410"/>
      <c r="J23" s="372"/>
      <c r="K23" s="292"/>
      <c r="L23" s="291"/>
      <c r="M23" s="287"/>
      <c r="N23" s="292"/>
      <c r="O23" s="291"/>
      <c r="P23" s="287"/>
      <c r="Q23" s="291">
        <f t="shared" si="2"/>
        <v>0</v>
      </c>
      <c r="R23" s="22">
        <f t="shared" si="0"/>
        <v>0</v>
      </c>
      <c r="S23" s="23">
        <f t="shared" si="1"/>
        <v>0</v>
      </c>
    </row>
    <row r="24" spans="1:19" ht="13" x14ac:dyDescent="0.25">
      <c r="A24" s="538" t="s">
        <v>384</v>
      </c>
      <c r="B24" s="541"/>
      <c r="C24" s="542" t="s">
        <v>371</v>
      </c>
      <c r="D24" s="542"/>
      <c r="E24" s="543"/>
      <c r="F24" s="540">
        <f>D24*E24</f>
        <v>0</v>
      </c>
      <c r="G24" s="156">
        <f>F24*'Consolidated Budget'!D$8</f>
        <v>0</v>
      </c>
      <c r="H24" s="408"/>
      <c r="I24" s="410"/>
      <c r="J24" s="372"/>
      <c r="K24" s="286"/>
      <c r="L24" s="285"/>
      <c r="M24" s="287"/>
      <c r="N24" s="286"/>
      <c r="O24" s="285"/>
      <c r="P24" s="287"/>
      <c r="Q24" s="291">
        <f t="shared" si="2"/>
        <v>0</v>
      </c>
      <c r="R24" s="22">
        <f t="shared" si="0"/>
        <v>0</v>
      </c>
      <c r="S24" s="23">
        <f t="shared" si="1"/>
        <v>0</v>
      </c>
    </row>
    <row r="25" spans="1:19" ht="13" x14ac:dyDescent="0.25">
      <c r="A25" s="538" t="s">
        <v>385</v>
      </c>
      <c r="B25" s="538"/>
      <c r="C25" s="539" t="s">
        <v>371</v>
      </c>
      <c r="D25" s="539"/>
      <c r="E25" s="143"/>
      <c r="F25" s="540">
        <f>D25*E25</f>
        <v>0</v>
      </c>
      <c r="G25" s="156">
        <f>F25*'Consolidated Budget'!D$8</f>
        <v>0</v>
      </c>
      <c r="H25" s="408"/>
      <c r="I25" s="410"/>
      <c r="J25" s="372"/>
      <c r="K25" s="286"/>
      <c r="L25" s="285"/>
      <c r="M25" s="287"/>
      <c r="N25" s="286"/>
      <c r="O25" s="285"/>
      <c r="P25" s="287"/>
      <c r="Q25" s="291">
        <f t="shared" si="2"/>
        <v>0</v>
      </c>
      <c r="R25" s="22">
        <f t="shared" si="0"/>
        <v>0</v>
      </c>
      <c r="S25" s="23">
        <f t="shared" si="1"/>
        <v>0</v>
      </c>
    </row>
    <row r="26" spans="1:19" ht="13" x14ac:dyDescent="0.25">
      <c r="A26" s="538" t="s">
        <v>386</v>
      </c>
      <c r="B26" s="538"/>
      <c r="C26" s="539" t="s">
        <v>371</v>
      </c>
      <c r="D26" s="539"/>
      <c r="E26" s="143"/>
      <c r="F26" s="540">
        <f t="shared" si="3"/>
        <v>0</v>
      </c>
      <c r="G26" s="156">
        <f>F26*'Consolidated Budget'!D$8</f>
        <v>0</v>
      </c>
      <c r="H26" s="408"/>
      <c r="I26" s="410"/>
      <c r="J26" s="372"/>
      <c r="K26" s="286"/>
      <c r="L26" s="285"/>
      <c r="M26" s="287"/>
      <c r="N26" s="286"/>
      <c r="O26" s="285"/>
      <c r="P26" s="287"/>
      <c r="Q26" s="291">
        <f t="shared" si="2"/>
        <v>0</v>
      </c>
      <c r="R26" s="22">
        <f t="shared" si="0"/>
        <v>0</v>
      </c>
      <c r="S26" s="23">
        <f t="shared" si="1"/>
        <v>0</v>
      </c>
    </row>
    <row r="27" spans="1:19" ht="13" x14ac:dyDescent="0.25">
      <c r="A27" s="538" t="s">
        <v>387</v>
      </c>
      <c r="B27" s="538"/>
      <c r="C27" s="539" t="s">
        <v>371</v>
      </c>
      <c r="D27" s="539"/>
      <c r="E27" s="544"/>
      <c r="F27" s="540">
        <f t="shared" si="3"/>
        <v>0</v>
      </c>
      <c r="G27" s="156">
        <f>F27*'Consolidated Budget'!D$8</f>
        <v>0</v>
      </c>
      <c r="H27" s="408"/>
      <c r="I27" s="410"/>
      <c r="J27" s="372"/>
      <c r="K27" s="286"/>
      <c r="L27" s="285"/>
      <c r="M27" s="287"/>
      <c r="N27" s="286"/>
      <c r="O27" s="285"/>
      <c r="P27" s="287"/>
      <c r="Q27" s="291">
        <f t="shared" si="2"/>
        <v>0</v>
      </c>
      <c r="R27" s="22">
        <f t="shared" si="0"/>
        <v>0</v>
      </c>
      <c r="S27" s="23">
        <f t="shared" si="1"/>
        <v>0</v>
      </c>
    </row>
    <row r="28" spans="1:19" ht="13" x14ac:dyDescent="0.25">
      <c r="A28" s="538" t="s">
        <v>388</v>
      </c>
      <c r="B28" s="538"/>
      <c r="C28" s="539" t="s">
        <v>371</v>
      </c>
      <c r="D28" s="539"/>
      <c r="E28" s="143"/>
      <c r="F28" s="540">
        <f t="shared" si="3"/>
        <v>0</v>
      </c>
      <c r="G28" s="156">
        <f>F28*'Consolidated Budget'!D$8</f>
        <v>0</v>
      </c>
      <c r="H28" s="408"/>
      <c r="I28" s="410"/>
      <c r="J28" s="372"/>
      <c r="K28" s="286"/>
      <c r="L28" s="285"/>
      <c r="M28" s="287"/>
      <c r="N28" s="286"/>
      <c r="O28" s="285"/>
      <c r="P28" s="287"/>
      <c r="Q28" s="291">
        <f t="shared" si="2"/>
        <v>0</v>
      </c>
      <c r="R28" s="22">
        <f t="shared" si="0"/>
        <v>0</v>
      </c>
      <c r="S28" s="466">
        <f t="shared" si="1"/>
        <v>0</v>
      </c>
    </row>
    <row r="29" spans="1:19" ht="13" x14ac:dyDescent="0.25">
      <c r="A29" s="538" t="s">
        <v>389</v>
      </c>
      <c r="B29" s="538"/>
      <c r="C29" s="539" t="s">
        <v>371</v>
      </c>
      <c r="D29" s="539"/>
      <c r="E29" s="143"/>
      <c r="F29" s="540">
        <f t="shared" si="3"/>
        <v>0</v>
      </c>
      <c r="G29" s="156">
        <f>F29*'Consolidated Budget'!D$8</f>
        <v>0</v>
      </c>
      <c r="H29" s="408"/>
      <c r="I29" s="410"/>
      <c r="J29" s="372"/>
      <c r="K29" s="292"/>
      <c r="L29" s="291"/>
      <c r="M29" s="287"/>
      <c r="N29" s="292"/>
      <c r="O29" s="291"/>
      <c r="P29" s="287"/>
      <c r="Q29" s="291">
        <f t="shared" si="2"/>
        <v>0</v>
      </c>
      <c r="R29" s="22">
        <f t="shared" si="0"/>
        <v>0</v>
      </c>
      <c r="S29" s="23">
        <f t="shared" si="1"/>
        <v>0</v>
      </c>
    </row>
    <row r="30" spans="1:19" ht="13" x14ac:dyDescent="0.25">
      <c r="A30" s="398"/>
      <c r="B30" s="399"/>
      <c r="C30" s="400"/>
      <c r="D30" s="400"/>
      <c r="E30" s="401"/>
      <c r="F30" s="318"/>
      <c r="G30" s="415"/>
      <c r="H30" s="416"/>
      <c r="I30" s="416"/>
      <c r="J30" s="372"/>
      <c r="K30" s="296"/>
      <c r="L30" s="296"/>
      <c r="M30" s="287"/>
      <c r="N30" s="296"/>
      <c r="O30" s="296"/>
      <c r="P30" s="403"/>
      <c r="Q30" s="291">
        <f t="shared" si="2"/>
        <v>0</v>
      </c>
      <c r="R30" s="22">
        <f t="shared" si="0"/>
        <v>0</v>
      </c>
      <c r="S30" s="23">
        <f t="shared" ref="S30" si="4">IFERROR(R30/$G30,0)</f>
        <v>0</v>
      </c>
    </row>
    <row r="31" spans="1:19" ht="22.4" customHeight="1" x14ac:dyDescent="0.25">
      <c r="A31" s="899" t="s">
        <v>135</v>
      </c>
      <c r="B31" s="899"/>
      <c r="C31" s="899"/>
      <c r="D31" s="899"/>
      <c r="E31" s="899"/>
      <c r="F31" s="34">
        <f>SUM(F10:F29)</f>
        <v>0</v>
      </c>
      <c r="G31" s="34">
        <f t="shared" ref="G31:I31" si="5">SUM(G10:G29)</f>
        <v>0</v>
      </c>
      <c r="H31" s="34">
        <f t="shared" si="5"/>
        <v>0</v>
      </c>
      <c r="I31" s="34">
        <f t="shared" si="5"/>
        <v>0</v>
      </c>
      <c r="J31" s="372"/>
      <c r="K31" s="34">
        <f t="shared" ref="K31:L31" si="6">SUM(K10:K29)</f>
        <v>0</v>
      </c>
      <c r="L31" s="34">
        <f t="shared" si="6"/>
        <v>0</v>
      </c>
      <c r="M31" s="287"/>
      <c r="N31" s="34">
        <f t="shared" ref="N31:O31" si="7">SUM(N10:N29)</f>
        <v>0</v>
      </c>
      <c r="O31" s="34">
        <f t="shared" si="7"/>
        <v>0</v>
      </c>
      <c r="P31" s="34"/>
      <c r="Q31" s="34">
        <f t="shared" ref="Q31:R31" si="8">SUM(Q10:Q29)</f>
        <v>0</v>
      </c>
      <c r="R31" s="34">
        <f t="shared" si="8"/>
        <v>0</v>
      </c>
      <c r="S31" s="23">
        <f t="shared" ref="S31" si="9">IFERROR(Q31/$G31,0)</f>
        <v>0</v>
      </c>
    </row>
    <row r="32" spans="1:19" ht="29.9" customHeight="1" x14ac:dyDescent="0.25">
      <c r="A32" s="128">
        <v>2</v>
      </c>
      <c r="B32" s="900" t="s">
        <v>390</v>
      </c>
      <c r="C32" s="900"/>
      <c r="D32" s="900"/>
      <c r="E32" s="900"/>
      <c r="F32" s="900"/>
      <c r="G32" s="900"/>
      <c r="H32" s="389"/>
      <c r="I32" s="390"/>
      <c r="J32" s="372"/>
      <c r="K32" s="279"/>
      <c r="L32" s="160"/>
      <c r="M32" s="287"/>
      <c r="N32" s="279"/>
      <c r="O32" s="160"/>
      <c r="P32" s="287"/>
      <c r="Q32" s="160"/>
      <c r="R32" s="160" t="e">
        <f>#REF!-Q32</f>
        <v>#REF!</v>
      </c>
      <c r="S32" s="161">
        <f t="shared" ref="S32" si="10">IFERROR(R32/$G32,0)</f>
        <v>0</v>
      </c>
    </row>
    <row r="33" spans="1:19" ht="13" x14ac:dyDescent="0.25">
      <c r="A33" s="24" t="s">
        <v>137</v>
      </c>
      <c r="B33" s="24" t="s">
        <v>48</v>
      </c>
      <c r="C33" s="866"/>
      <c r="D33" s="866"/>
      <c r="E33" s="866"/>
      <c r="F33" s="26">
        <f>SUM(F34:F41)</f>
        <v>0</v>
      </c>
      <c r="G33" s="26">
        <f>SUM(G34:G41)</f>
        <v>0</v>
      </c>
      <c r="H33" s="387">
        <f t="shared" ref="H33:I33" si="11">SUM(H34:H41)</f>
        <v>0</v>
      </c>
      <c r="I33" s="387">
        <f t="shared" si="11"/>
        <v>0</v>
      </c>
      <c r="J33" s="372"/>
      <c r="K33" s="26">
        <f t="shared" ref="K33:L33" si="12">SUM(K34:K41)</f>
        <v>0</v>
      </c>
      <c r="L33" s="26">
        <f t="shared" si="12"/>
        <v>0</v>
      </c>
      <c r="M33" s="287"/>
      <c r="N33" s="26">
        <f t="shared" ref="N33:S33" si="13">SUM(N34:N41)</f>
        <v>0</v>
      </c>
      <c r="O33" s="26">
        <f t="shared" si="13"/>
        <v>0</v>
      </c>
      <c r="P33" s="26">
        <f t="shared" si="13"/>
        <v>0</v>
      </c>
      <c r="Q33" s="26">
        <f t="shared" si="13"/>
        <v>0</v>
      </c>
      <c r="R33" s="26">
        <f t="shared" si="13"/>
        <v>0</v>
      </c>
      <c r="S33" s="26">
        <f t="shared" si="13"/>
        <v>0</v>
      </c>
    </row>
    <row r="34" spans="1:19" ht="13" x14ac:dyDescent="0.25">
      <c r="A34" s="28" t="s">
        <v>138</v>
      </c>
      <c r="B34" s="288"/>
      <c r="C34" s="289"/>
      <c r="D34" s="289"/>
      <c r="E34" s="290"/>
      <c r="F34" s="29">
        <f t="shared" ref="F34:F41" si="14">D34*E34</f>
        <v>0</v>
      </c>
      <c r="G34" s="156">
        <f>F34*'Consolidated Budget'!D$8</f>
        <v>0</v>
      </c>
      <c r="H34" s="385"/>
      <c r="I34" s="385"/>
      <c r="J34" s="372"/>
      <c r="K34" s="286"/>
      <c r="L34" s="179"/>
      <c r="M34" s="287"/>
      <c r="N34" s="286"/>
      <c r="O34" s="179"/>
      <c r="P34" s="287"/>
      <c r="Q34" s="291">
        <f t="shared" ref="Q34:Q41" si="15">I34+L34+O34</f>
        <v>0</v>
      </c>
      <c r="R34" s="22">
        <f t="shared" ref="R34:R41" si="16">$G34-Q34</f>
        <v>0</v>
      </c>
      <c r="S34" s="23">
        <f t="shared" ref="S34:S97" si="17">IFERROR(Q34/$G34,0)</f>
        <v>0</v>
      </c>
    </row>
    <row r="35" spans="1:19" ht="13" x14ac:dyDescent="0.25">
      <c r="A35" s="20" t="s">
        <v>139</v>
      </c>
      <c r="B35" s="178"/>
      <c r="C35" s="283"/>
      <c r="D35" s="283"/>
      <c r="E35" s="284"/>
      <c r="F35" s="21">
        <f t="shared" si="14"/>
        <v>0</v>
      </c>
      <c r="G35" s="156">
        <f>F35*'Consolidated Budget'!D$8</f>
        <v>0</v>
      </c>
      <c r="H35" s="385"/>
      <c r="I35" s="385"/>
      <c r="J35" s="372"/>
      <c r="K35" s="286"/>
      <c r="L35" s="179"/>
      <c r="M35" s="287"/>
      <c r="N35" s="286"/>
      <c r="O35" s="179"/>
      <c r="P35" s="287"/>
      <c r="Q35" s="291">
        <f t="shared" si="15"/>
        <v>0</v>
      </c>
      <c r="R35" s="22">
        <f t="shared" si="16"/>
        <v>0</v>
      </c>
      <c r="S35" s="23">
        <f t="shared" si="17"/>
        <v>0</v>
      </c>
    </row>
    <row r="36" spans="1:19" ht="13" x14ac:dyDescent="0.25">
      <c r="A36" s="20" t="s">
        <v>140</v>
      </c>
      <c r="B36" s="178"/>
      <c r="C36" s="283"/>
      <c r="D36" s="283"/>
      <c r="E36" s="284"/>
      <c r="F36" s="21">
        <f t="shared" si="14"/>
        <v>0</v>
      </c>
      <c r="G36" s="156">
        <f>F36*'Consolidated Budget'!D$8</f>
        <v>0</v>
      </c>
      <c r="H36" s="385"/>
      <c r="I36" s="385"/>
      <c r="J36" s="372"/>
      <c r="K36" s="286"/>
      <c r="L36" s="179"/>
      <c r="M36" s="287"/>
      <c r="N36" s="286"/>
      <c r="O36" s="179"/>
      <c r="P36" s="287"/>
      <c r="Q36" s="291">
        <f t="shared" si="15"/>
        <v>0</v>
      </c>
      <c r="R36" s="22">
        <f t="shared" si="16"/>
        <v>0</v>
      </c>
      <c r="S36" s="23">
        <f t="shared" si="17"/>
        <v>0</v>
      </c>
    </row>
    <row r="37" spans="1:19" ht="13" x14ac:dyDescent="0.25">
      <c r="A37" s="20" t="s">
        <v>141</v>
      </c>
      <c r="B37" s="178"/>
      <c r="C37" s="283"/>
      <c r="D37" s="283"/>
      <c r="E37" s="284"/>
      <c r="F37" s="21">
        <f t="shared" si="14"/>
        <v>0</v>
      </c>
      <c r="G37" s="156">
        <f>F37*'Consolidated Budget'!D$8</f>
        <v>0</v>
      </c>
      <c r="H37" s="385"/>
      <c r="I37" s="385"/>
      <c r="J37" s="372"/>
      <c r="K37" s="286"/>
      <c r="L37" s="179"/>
      <c r="M37" s="287"/>
      <c r="N37" s="286"/>
      <c r="O37" s="179"/>
      <c r="P37" s="287"/>
      <c r="Q37" s="291">
        <f t="shared" si="15"/>
        <v>0</v>
      </c>
      <c r="R37" s="22">
        <f t="shared" si="16"/>
        <v>0</v>
      </c>
      <c r="S37" s="23">
        <f t="shared" si="17"/>
        <v>0</v>
      </c>
    </row>
    <row r="38" spans="1:19" ht="13" x14ac:dyDescent="0.25">
      <c r="A38" s="20" t="s">
        <v>142</v>
      </c>
      <c r="B38" s="178"/>
      <c r="C38" s="283"/>
      <c r="D38" s="283"/>
      <c r="E38" s="284"/>
      <c r="F38" s="21">
        <f t="shared" si="14"/>
        <v>0</v>
      </c>
      <c r="G38" s="156">
        <f>F38*'Consolidated Budget'!D$8</f>
        <v>0</v>
      </c>
      <c r="H38" s="385"/>
      <c r="I38" s="385"/>
      <c r="J38" s="372"/>
      <c r="K38" s="286"/>
      <c r="L38" s="179"/>
      <c r="M38" s="287"/>
      <c r="N38" s="286"/>
      <c r="O38" s="179"/>
      <c r="P38" s="287"/>
      <c r="Q38" s="291">
        <f t="shared" si="15"/>
        <v>0</v>
      </c>
      <c r="R38" s="22">
        <f t="shared" si="16"/>
        <v>0</v>
      </c>
      <c r="S38" s="23">
        <f t="shared" si="17"/>
        <v>0</v>
      </c>
    </row>
    <row r="39" spans="1:19" ht="13" x14ac:dyDescent="0.25">
      <c r="A39" s="20" t="s">
        <v>143</v>
      </c>
      <c r="B39" s="178"/>
      <c r="C39" s="283"/>
      <c r="D39" s="283"/>
      <c r="E39" s="284"/>
      <c r="F39" s="21">
        <f t="shared" si="14"/>
        <v>0</v>
      </c>
      <c r="G39" s="156">
        <f>F39*'Consolidated Budget'!D$8</f>
        <v>0</v>
      </c>
      <c r="H39" s="385"/>
      <c r="I39" s="385"/>
      <c r="J39" s="372"/>
      <c r="K39" s="286"/>
      <c r="L39" s="179"/>
      <c r="M39" s="287"/>
      <c r="N39" s="286"/>
      <c r="O39" s="179"/>
      <c r="P39" s="287"/>
      <c r="Q39" s="291">
        <f t="shared" si="15"/>
        <v>0</v>
      </c>
      <c r="R39" s="22">
        <f t="shared" si="16"/>
        <v>0</v>
      </c>
      <c r="S39" s="23">
        <f t="shared" si="17"/>
        <v>0</v>
      </c>
    </row>
    <row r="40" spans="1:19" ht="13" x14ac:dyDescent="0.25">
      <c r="A40" s="20" t="s">
        <v>144</v>
      </c>
      <c r="B40" s="178"/>
      <c r="C40" s="283"/>
      <c r="D40" s="283"/>
      <c r="E40" s="284"/>
      <c r="F40" s="21">
        <f t="shared" si="14"/>
        <v>0</v>
      </c>
      <c r="G40" s="156">
        <f>F40*'Consolidated Budget'!D$8</f>
        <v>0</v>
      </c>
      <c r="H40" s="385"/>
      <c r="I40" s="385"/>
      <c r="J40" s="372"/>
      <c r="K40" s="286"/>
      <c r="L40" s="179"/>
      <c r="M40" s="287"/>
      <c r="N40" s="286"/>
      <c r="O40" s="179"/>
      <c r="P40" s="287"/>
      <c r="Q40" s="291">
        <f t="shared" si="15"/>
        <v>0</v>
      </c>
      <c r="R40" s="22">
        <f t="shared" si="16"/>
        <v>0</v>
      </c>
      <c r="S40" s="23">
        <f t="shared" si="17"/>
        <v>0</v>
      </c>
    </row>
    <row r="41" spans="1:19" ht="13" x14ac:dyDescent="0.25">
      <c r="A41" s="20" t="s">
        <v>145</v>
      </c>
      <c r="B41" s="178"/>
      <c r="C41" s="283"/>
      <c r="D41" s="283"/>
      <c r="E41" s="284"/>
      <c r="F41" s="21">
        <f t="shared" si="14"/>
        <v>0</v>
      </c>
      <c r="G41" s="156">
        <f>F41*'Consolidated Budget'!D$8</f>
        <v>0</v>
      </c>
      <c r="H41" s="385"/>
      <c r="I41" s="385"/>
      <c r="J41" s="372"/>
      <c r="K41" s="286"/>
      <c r="L41" s="179"/>
      <c r="M41" s="287"/>
      <c r="N41" s="286"/>
      <c r="O41" s="179"/>
      <c r="P41" s="287"/>
      <c r="Q41" s="291">
        <f t="shared" si="15"/>
        <v>0</v>
      </c>
      <c r="R41" s="22">
        <f t="shared" si="16"/>
        <v>0</v>
      </c>
      <c r="S41" s="23">
        <f t="shared" si="17"/>
        <v>0</v>
      </c>
    </row>
    <row r="42" spans="1:19" ht="13" x14ac:dyDescent="0.25">
      <c r="A42" s="24" t="s">
        <v>146</v>
      </c>
      <c r="B42" s="25" t="s">
        <v>42</v>
      </c>
      <c r="C42" s="866"/>
      <c r="D42" s="866"/>
      <c r="E42" s="866"/>
      <c r="F42" s="26">
        <f>SUM(F43:F50)</f>
        <v>0</v>
      </c>
      <c r="G42" s="26">
        <f>SUM(G43:G50)</f>
        <v>0</v>
      </c>
      <c r="H42" s="387">
        <f t="shared" ref="H42:I42" si="18">SUM(H43:H50)</f>
        <v>0</v>
      </c>
      <c r="I42" s="387">
        <f t="shared" si="18"/>
        <v>0</v>
      </c>
      <c r="J42" s="372"/>
      <c r="K42" s="26">
        <f t="shared" ref="K42:L42" si="19">SUM(K43:K50)</f>
        <v>0</v>
      </c>
      <c r="L42" s="26">
        <f t="shared" si="19"/>
        <v>0</v>
      </c>
      <c r="M42" s="287"/>
      <c r="N42" s="26">
        <f t="shared" ref="N42:R42" si="20">SUM(N43:N50)</f>
        <v>0</v>
      </c>
      <c r="O42" s="26">
        <f t="shared" si="20"/>
        <v>0</v>
      </c>
      <c r="P42" s="26">
        <f t="shared" si="20"/>
        <v>0</v>
      </c>
      <c r="Q42" s="26">
        <f>SUM(Q43:Q50)</f>
        <v>0</v>
      </c>
      <c r="R42" s="26">
        <f t="shared" si="20"/>
        <v>0</v>
      </c>
      <c r="S42" s="23">
        <f t="shared" si="17"/>
        <v>0</v>
      </c>
    </row>
    <row r="43" spans="1:19" ht="25.5" customHeight="1" x14ac:dyDescent="0.25">
      <c r="A43" s="28" t="s">
        <v>147</v>
      </c>
      <c r="B43" s="288"/>
      <c r="C43" s="413"/>
      <c r="D43" s="297"/>
      <c r="E43" s="414"/>
      <c r="F43" s="406">
        <f>D43*E43</f>
        <v>0</v>
      </c>
      <c r="G43" s="156">
        <f>F43*'Consolidated Budget'!D$8</f>
        <v>0</v>
      </c>
      <c r="H43" s="421"/>
      <c r="I43" s="422"/>
      <c r="J43" s="372"/>
      <c r="K43" s="286"/>
      <c r="L43" s="179"/>
      <c r="M43" s="287"/>
      <c r="N43" s="286"/>
      <c r="O43" s="179"/>
      <c r="P43" s="287"/>
      <c r="Q43" s="291">
        <f t="shared" ref="Q43:Q50" si="21">I43+L43+O43</f>
        <v>0</v>
      </c>
      <c r="R43" s="22">
        <f>$G43-Q43</f>
        <v>0</v>
      </c>
      <c r="S43" s="23">
        <f t="shared" si="17"/>
        <v>0</v>
      </c>
    </row>
    <row r="44" spans="1:19" ht="13" x14ac:dyDescent="0.25">
      <c r="A44" s="20" t="s">
        <v>149</v>
      </c>
      <c r="B44" s="178"/>
      <c r="C44" s="413"/>
      <c r="D44" s="297"/>
      <c r="E44" s="414"/>
      <c r="F44" s="406">
        <f t="shared" ref="F44:F45" si="22">D44*E44</f>
        <v>0</v>
      </c>
      <c r="G44" s="156">
        <f>F44*'Consolidated Budget'!D$8</f>
        <v>0</v>
      </c>
      <c r="H44" s="419"/>
      <c r="I44" s="420"/>
      <c r="J44" s="372"/>
      <c r="K44" s="286"/>
      <c r="L44" s="179"/>
      <c r="M44" s="287"/>
      <c r="N44" s="286"/>
      <c r="O44" s="179"/>
      <c r="P44" s="287"/>
      <c r="Q44" s="291">
        <f t="shared" si="21"/>
        <v>0</v>
      </c>
      <c r="R44" s="22">
        <f>$G44-Q44</f>
        <v>0</v>
      </c>
      <c r="S44" s="23">
        <f t="shared" si="17"/>
        <v>0</v>
      </c>
    </row>
    <row r="45" spans="1:19" ht="13" x14ac:dyDescent="0.25">
      <c r="A45" s="20" t="s">
        <v>151</v>
      </c>
      <c r="B45" s="178"/>
      <c r="C45" s="413"/>
      <c r="D45" s="297"/>
      <c r="E45" s="414"/>
      <c r="F45" s="406">
        <f t="shared" si="22"/>
        <v>0</v>
      </c>
      <c r="G45" s="156">
        <f>F45*'Consolidated Budget'!D$8</f>
        <v>0</v>
      </c>
      <c r="H45" s="419"/>
      <c r="I45" s="420"/>
      <c r="J45" s="372"/>
      <c r="K45" s="286"/>
      <c r="L45" s="179"/>
      <c r="M45" s="287"/>
      <c r="N45" s="286"/>
      <c r="O45" s="179"/>
      <c r="P45" s="287"/>
      <c r="Q45" s="291">
        <f t="shared" si="21"/>
        <v>0</v>
      </c>
      <c r="R45" s="22">
        <f t="shared" ref="R45:R50" si="23">$G45-Q45</f>
        <v>0</v>
      </c>
      <c r="S45" s="23">
        <f t="shared" si="17"/>
        <v>0</v>
      </c>
    </row>
    <row r="46" spans="1:19" ht="13" x14ac:dyDescent="0.25">
      <c r="A46" s="20" t="s">
        <v>153</v>
      </c>
      <c r="B46" s="178"/>
      <c r="C46" s="284"/>
      <c r="D46" s="283"/>
      <c r="E46" s="284"/>
      <c r="F46" s="21">
        <f t="shared" ref="F46:F47" si="24">D46*E46</f>
        <v>0</v>
      </c>
      <c r="G46" s="156">
        <f>F46*'Consolidated Budget'!D$8</f>
        <v>0</v>
      </c>
      <c r="H46" s="385"/>
      <c r="I46" s="385"/>
      <c r="J46" s="372"/>
      <c r="K46" s="286"/>
      <c r="L46" s="179"/>
      <c r="M46" s="287"/>
      <c r="N46" s="286"/>
      <c r="O46" s="179"/>
      <c r="P46" s="287"/>
      <c r="Q46" s="291">
        <f t="shared" si="21"/>
        <v>0</v>
      </c>
      <c r="R46" s="22">
        <f t="shared" si="23"/>
        <v>0</v>
      </c>
      <c r="S46" s="23">
        <f t="shared" si="17"/>
        <v>0</v>
      </c>
    </row>
    <row r="47" spans="1:19" ht="13" x14ac:dyDescent="0.25">
      <c r="A47" s="20" t="s">
        <v>154</v>
      </c>
      <c r="B47" s="178"/>
      <c r="C47" s="284"/>
      <c r="D47" s="283"/>
      <c r="E47" s="284"/>
      <c r="F47" s="21">
        <f t="shared" si="24"/>
        <v>0</v>
      </c>
      <c r="G47" s="156">
        <f>F47*'Consolidated Budget'!D$8</f>
        <v>0</v>
      </c>
      <c r="H47" s="385"/>
      <c r="I47" s="385"/>
      <c r="J47" s="372"/>
      <c r="K47" s="286"/>
      <c r="L47" s="179"/>
      <c r="M47" s="287"/>
      <c r="N47" s="286"/>
      <c r="O47" s="179"/>
      <c r="P47" s="287"/>
      <c r="Q47" s="291">
        <f t="shared" si="21"/>
        <v>0</v>
      </c>
      <c r="R47" s="22">
        <f t="shared" si="23"/>
        <v>0</v>
      </c>
      <c r="S47" s="23">
        <f t="shared" si="17"/>
        <v>0</v>
      </c>
    </row>
    <row r="48" spans="1:19" ht="13" x14ac:dyDescent="0.25">
      <c r="A48" s="20" t="s">
        <v>155</v>
      </c>
      <c r="B48" s="178"/>
      <c r="C48" s="284"/>
      <c r="D48" s="283"/>
      <c r="E48" s="284"/>
      <c r="F48" s="21">
        <f t="shared" ref="F48:F50" si="25">D48*E48</f>
        <v>0</v>
      </c>
      <c r="G48" s="156">
        <f>F48*'Consolidated Budget'!D$8</f>
        <v>0</v>
      </c>
      <c r="H48" s="385"/>
      <c r="I48" s="385"/>
      <c r="J48" s="372"/>
      <c r="K48" s="286"/>
      <c r="L48" s="179"/>
      <c r="M48" s="287"/>
      <c r="N48" s="286"/>
      <c r="O48" s="179"/>
      <c r="P48" s="287"/>
      <c r="Q48" s="291">
        <f t="shared" si="21"/>
        <v>0</v>
      </c>
      <c r="R48" s="22">
        <f t="shared" si="23"/>
        <v>0</v>
      </c>
      <c r="S48" s="23">
        <f t="shared" si="17"/>
        <v>0</v>
      </c>
    </row>
    <row r="49" spans="1:19" ht="13" x14ac:dyDescent="0.25">
      <c r="A49" s="20" t="s">
        <v>156</v>
      </c>
      <c r="B49" s="178"/>
      <c r="C49" s="284"/>
      <c r="D49" s="283"/>
      <c r="E49" s="284"/>
      <c r="F49" s="21">
        <f t="shared" si="25"/>
        <v>0</v>
      </c>
      <c r="G49" s="156">
        <f>F49*'Consolidated Budget'!D$8</f>
        <v>0</v>
      </c>
      <c r="H49" s="385"/>
      <c r="I49" s="385"/>
      <c r="J49" s="372"/>
      <c r="K49" s="286"/>
      <c r="L49" s="179"/>
      <c r="M49" s="287"/>
      <c r="N49" s="286"/>
      <c r="O49" s="179"/>
      <c r="P49" s="287"/>
      <c r="Q49" s="291">
        <f t="shared" si="21"/>
        <v>0</v>
      </c>
      <c r="R49" s="22">
        <f t="shared" si="23"/>
        <v>0</v>
      </c>
      <c r="S49" s="23">
        <f t="shared" si="17"/>
        <v>0</v>
      </c>
    </row>
    <row r="50" spans="1:19" ht="13" x14ac:dyDescent="0.25">
      <c r="A50" s="20" t="s">
        <v>157</v>
      </c>
      <c r="B50" s="178"/>
      <c r="C50" s="284"/>
      <c r="D50" s="283"/>
      <c r="E50" s="284"/>
      <c r="F50" s="21">
        <f t="shared" si="25"/>
        <v>0</v>
      </c>
      <c r="G50" s="156">
        <f>F50*'Consolidated Budget'!D$8</f>
        <v>0</v>
      </c>
      <c r="H50" s="385"/>
      <c r="I50" s="385"/>
      <c r="J50" s="372"/>
      <c r="K50" s="286"/>
      <c r="L50" s="179"/>
      <c r="M50" s="287"/>
      <c r="N50" s="286"/>
      <c r="O50" s="179"/>
      <c r="P50" s="287"/>
      <c r="Q50" s="291">
        <f t="shared" si="21"/>
        <v>0</v>
      </c>
      <c r="R50" s="22">
        <f t="shared" si="23"/>
        <v>0</v>
      </c>
      <c r="S50" s="23">
        <f t="shared" si="17"/>
        <v>0</v>
      </c>
    </row>
    <row r="51" spans="1:19" ht="13" x14ac:dyDescent="0.25">
      <c r="A51" s="24" t="s">
        <v>158</v>
      </c>
      <c r="B51" s="25" t="s">
        <v>94</v>
      </c>
      <c r="C51" s="866"/>
      <c r="D51" s="866"/>
      <c r="E51" s="866"/>
      <c r="F51" s="26">
        <f>SUM(F52:F59)</f>
        <v>0</v>
      </c>
      <c r="G51" s="26">
        <f>SUM(G52:G59)</f>
        <v>0</v>
      </c>
      <c r="H51" s="387">
        <f t="shared" ref="H51:I51" si="26">SUM(H52:H59)</f>
        <v>0</v>
      </c>
      <c r="I51" s="387">
        <f t="shared" si="26"/>
        <v>0</v>
      </c>
      <c r="J51" s="372"/>
      <c r="K51" s="26">
        <f t="shared" ref="K51:L51" si="27">SUM(K52:K59)</f>
        <v>0</v>
      </c>
      <c r="L51" s="26">
        <f t="shared" si="27"/>
        <v>0</v>
      </c>
      <c r="M51" s="287"/>
      <c r="N51" s="26">
        <f t="shared" ref="N51:S51" si="28">SUM(N52:N59)</f>
        <v>0</v>
      </c>
      <c r="O51" s="26">
        <f t="shared" si="28"/>
        <v>0</v>
      </c>
      <c r="P51" s="26">
        <f t="shared" si="28"/>
        <v>0</v>
      </c>
      <c r="Q51" s="26">
        <f t="shared" si="28"/>
        <v>0</v>
      </c>
      <c r="R51" s="26">
        <f t="shared" si="28"/>
        <v>0</v>
      </c>
      <c r="S51" s="26">
        <f t="shared" si="28"/>
        <v>0</v>
      </c>
    </row>
    <row r="52" spans="1:19" ht="13" x14ac:dyDescent="0.25">
      <c r="A52" s="28" t="s">
        <v>159</v>
      </c>
      <c r="B52" s="288"/>
      <c r="C52" s="289"/>
      <c r="D52" s="289"/>
      <c r="E52" s="290"/>
      <c r="F52" s="21">
        <f t="shared" ref="F52:F56" si="29">D52*E52</f>
        <v>0</v>
      </c>
      <c r="G52" s="156">
        <f>F52*'Consolidated Budget'!D$8</f>
        <v>0</v>
      </c>
      <c r="H52" s="385"/>
      <c r="I52" s="385"/>
      <c r="J52" s="372"/>
      <c r="K52" s="286"/>
      <c r="L52" s="179"/>
      <c r="M52" s="287"/>
      <c r="N52" s="286"/>
      <c r="O52" s="179"/>
      <c r="P52" s="287"/>
      <c r="Q52" s="291">
        <f t="shared" ref="Q52:Q59" si="30">I52+L52+O52</f>
        <v>0</v>
      </c>
      <c r="R52" s="22">
        <f t="shared" ref="R52:R58" si="31">$G52-Q52</f>
        <v>0</v>
      </c>
      <c r="S52" s="23">
        <f t="shared" si="17"/>
        <v>0</v>
      </c>
    </row>
    <row r="53" spans="1:19" ht="13" x14ac:dyDescent="0.25">
      <c r="A53" s="28" t="s">
        <v>160</v>
      </c>
      <c r="B53" s="288"/>
      <c r="C53" s="289"/>
      <c r="D53" s="289"/>
      <c r="E53" s="290"/>
      <c r="F53" s="21">
        <f t="shared" si="29"/>
        <v>0</v>
      </c>
      <c r="G53" s="156">
        <f>F53*'Consolidated Budget'!D$8</f>
        <v>0</v>
      </c>
      <c r="H53" s="385"/>
      <c r="I53" s="385"/>
      <c r="J53" s="372"/>
      <c r="K53" s="286"/>
      <c r="L53" s="179"/>
      <c r="M53" s="287"/>
      <c r="N53" s="286"/>
      <c r="O53" s="179"/>
      <c r="P53" s="287"/>
      <c r="Q53" s="291">
        <f t="shared" si="30"/>
        <v>0</v>
      </c>
      <c r="R53" s="22">
        <f t="shared" si="31"/>
        <v>0</v>
      </c>
      <c r="S53" s="23">
        <f t="shared" si="17"/>
        <v>0</v>
      </c>
    </row>
    <row r="54" spans="1:19" ht="13" x14ac:dyDescent="0.25">
      <c r="A54" s="28" t="s">
        <v>161</v>
      </c>
      <c r="B54" s="288"/>
      <c r="C54" s="289"/>
      <c r="D54" s="289"/>
      <c r="E54" s="290"/>
      <c r="F54" s="21">
        <f t="shared" si="29"/>
        <v>0</v>
      </c>
      <c r="G54" s="156">
        <f>F54*'Consolidated Budget'!D$8</f>
        <v>0</v>
      </c>
      <c r="H54" s="385"/>
      <c r="I54" s="385"/>
      <c r="J54" s="372"/>
      <c r="K54" s="286"/>
      <c r="L54" s="179"/>
      <c r="M54" s="287"/>
      <c r="N54" s="286"/>
      <c r="O54" s="179"/>
      <c r="P54" s="287"/>
      <c r="Q54" s="291">
        <f t="shared" si="30"/>
        <v>0</v>
      </c>
      <c r="R54" s="22">
        <f t="shared" si="31"/>
        <v>0</v>
      </c>
      <c r="S54" s="23">
        <f t="shared" si="17"/>
        <v>0</v>
      </c>
    </row>
    <row r="55" spans="1:19" ht="13" x14ac:dyDescent="0.25">
      <c r="A55" s="28" t="s">
        <v>162</v>
      </c>
      <c r="B55" s="288"/>
      <c r="C55" s="289"/>
      <c r="D55" s="289"/>
      <c r="E55" s="290"/>
      <c r="F55" s="21">
        <f t="shared" si="29"/>
        <v>0</v>
      </c>
      <c r="G55" s="156">
        <f>F55*'Consolidated Budget'!D$8</f>
        <v>0</v>
      </c>
      <c r="H55" s="385"/>
      <c r="I55" s="385"/>
      <c r="J55" s="372"/>
      <c r="K55" s="286"/>
      <c r="L55" s="179"/>
      <c r="M55" s="287"/>
      <c r="N55" s="286"/>
      <c r="O55" s="179"/>
      <c r="P55" s="287"/>
      <c r="Q55" s="291">
        <f t="shared" si="30"/>
        <v>0</v>
      </c>
      <c r="R55" s="22">
        <f t="shared" si="31"/>
        <v>0</v>
      </c>
      <c r="S55" s="23">
        <f t="shared" si="17"/>
        <v>0</v>
      </c>
    </row>
    <row r="56" spans="1:19" ht="13" x14ac:dyDescent="0.25">
      <c r="A56" s="28" t="s">
        <v>163</v>
      </c>
      <c r="B56" s="288"/>
      <c r="C56" s="289"/>
      <c r="D56" s="289"/>
      <c r="E56" s="290"/>
      <c r="F56" s="21">
        <f t="shared" si="29"/>
        <v>0</v>
      </c>
      <c r="G56" s="156">
        <f>F56*'Consolidated Budget'!D$8</f>
        <v>0</v>
      </c>
      <c r="H56" s="385"/>
      <c r="I56" s="385"/>
      <c r="J56" s="372"/>
      <c r="K56" s="286"/>
      <c r="L56" s="179"/>
      <c r="M56" s="287"/>
      <c r="N56" s="286"/>
      <c r="O56" s="179"/>
      <c r="P56" s="287"/>
      <c r="Q56" s="291">
        <f t="shared" si="30"/>
        <v>0</v>
      </c>
      <c r="R56" s="22">
        <f t="shared" si="31"/>
        <v>0</v>
      </c>
      <c r="S56" s="23">
        <f t="shared" si="17"/>
        <v>0</v>
      </c>
    </row>
    <row r="57" spans="1:19" ht="13" x14ac:dyDescent="0.25">
      <c r="A57" s="28" t="s">
        <v>164</v>
      </c>
      <c r="B57" s="288"/>
      <c r="C57" s="289"/>
      <c r="D57" s="289"/>
      <c r="E57" s="290"/>
      <c r="F57" s="21">
        <f t="shared" ref="F57:F59" si="32">D57*E57</f>
        <v>0</v>
      </c>
      <c r="G57" s="156">
        <f>F57*'Consolidated Budget'!D$8</f>
        <v>0</v>
      </c>
      <c r="H57" s="385"/>
      <c r="I57" s="385"/>
      <c r="J57" s="372"/>
      <c r="K57" s="286"/>
      <c r="L57" s="179"/>
      <c r="M57" s="287"/>
      <c r="N57" s="286"/>
      <c r="O57" s="179"/>
      <c r="P57" s="287"/>
      <c r="Q57" s="291">
        <f t="shared" si="30"/>
        <v>0</v>
      </c>
      <c r="R57" s="22">
        <f t="shared" si="31"/>
        <v>0</v>
      </c>
      <c r="S57" s="23">
        <f t="shared" si="17"/>
        <v>0</v>
      </c>
    </row>
    <row r="58" spans="1:19" ht="13" x14ac:dyDescent="0.25">
      <c r="A58" s="28" t="s">
        <v>165</v>
      </c>
      <c r="B58" s="288"/>
      <c r="C58" s="289"/>
      <c r="D58" s="289"/>
      <c r="E58" s="290"/>
      <c r="F58" s="21">
        <f t="shared" si="32"/>
        <v>0</v>
      </c>
      <c r="G58" s="156">
        <f>F58*'Consolidated Budget'!D$8</f>
        <v>0</v>
      </c>
      <c r="H58" s="385"/>
      <c r="I58" s="385"/>
      <c r="J58" s="372"/>
      <c r="K58" s="286"/>
      <c r="L58" s="179"/>
      <c r="M58" s="287"/>
      <c r="N58" s="286"/>
      <c r="O58" s="179"/>
      <c r="P58" s="287"/>
      <c r="Q58" s="291">
        <f t="shared" si="30"/>
        <v>0</v>
      </c>
      <c r="R58" s="22">
        <f t="shared" si="31"/>
        <v>0</v>
      </c>
      <c r="S58" s="23">
        <f t="shared" si="17"/>
        <v>0</v>
      </c>
    </row>
    <row r="59" spans="1:19" ht="13" x14ac:dyDescent="0.25">
      <c r="A59" s="28" t="s">
        <v>166</v>
      </c>
      <c r="B59" s="288"/>
      <c r="C59" s="289"/>
      <c r="D59" s="289"/>
      <c r="E59" s="290"/>
      <c r="F59" s="21">
        <f t="shared" si="32"/>
        <v>0</v>
      </c>
      <c r="G59" s="156">
        <f>F59*'Consolidated Budget'!D$8</f>
        <v>0</v>
      </c>
      <c r="H59" s="385"/>
      <c r="I59" s="385"/>
      <c r="J59" s="372"/>
      <c r="K59" s="286"/>
      <c r="L59" s="179"/>
      <c r="M59" s="287"/>
      <c r="N59" s="286"/>
      <c r="O59" s="179"/>
      <c r="P59" s="287"/>
      <c r="Q59" s="291">
        <f t="shared" si="30"/>
        <v>0</v>
      </c>
      <c r="R59" s="22"/>
      <c r="S59" s="23">
        <f t="shared" si="17"/>
        <v>0</v>
      </c>
    </row>
    <row r="60" spans="1:19" ht="13" x14ac:dyDescent="0.25">
      <c r="A60" s="24" t="s">
        <v>167</v>
      </c>
      <c r="B60" s="25" t="s">
        <v>95</v>
      </c>
      <c r="C60" s="866"/>
      <c r="D60" s="866"/>
      <c r="E60" s="866"/>
      <c r="F60" s="26">
        <f>SUM(F61:F68)</f>
        <v>0</v>
      </c>
      <c r="G60" s="26">
        <f>SUM(G61:G68)</f>
        <v>0</v>
      </c>
      <c r="H60" s="387">
        <f t="shared" ref="H60:I60" si="33">SUM(H61:H68)</f>
        <v>0</v>
      </c>
      <c r="I60" s="387">
        <f t="shared" si="33"/>
        <v>0</v>
      </c>
      <c r="J60" s="372"/>
      <c r="K60" s="26">
        <f t="shared" ref="K60:L60" si="34">SUM(K61:K68)</f>
        <v>0</v>
      </c>
      <c r="L60" s="26">
        <f t="shared" si="34"/>
        <v>0</v>
      </c>
      <c r="M60" s="287"/>
      <c r="N60" s="26">
        <f t="shared" ref="N60:R60" si="35">SUM(N61:N68)</f>
        <v>0</v>
      </c>
      <c r="O60" s="26">
        <f t="shared" si="35"/>
        <v>0</v>
      </c>
      <c r="P60" s="26">
        <f t="shared" si="35"/>
        <v>0</v>
      </c>
      <c r="Q60" s="26">
        <f t="shared" si="35"/>
        <v>0</v>
      </c>
      <c r="R60" s="26">
        <f t="shared" si="35"/>
        <v>0</v>
      </c>
      <c r="S60" s="23">
        <f t="shared" si="17"/>
        <v>0</v>
      </c>
    </row>
    <row r="61" spans="1:19" ht="13" x14ac:dyDescent="0.25">
      <c r="A61" s="28" t="s">
        <v>168</v>
      </c>
      <c r="B61" s="288"/>
      <c r="C61" s="289"/>
      <c r="D61" s="423"/>
      <c r="E61" s="297"/>
      <c r="F61" s="424">
        <f t="shared" ref="F61:F68" si="36">D61*E61</f>
        <v>0</v>
      </c>
      <c r="G61" s="156">
        <f>F61*'Consolidated Budget'!D$8</f>
        <v>0</v>
      </c>
      <c r="H61" s="419"/>
      <c r="I61" s="420"/>
      <c r="J61" s="372"/>
      <c r="K61" s="286"/>
      <c r="L61" s="179"/>
      <c r="M61" s="287"/>
      <c r="N61" s="286"/>
      <c r="O61" s="179"/>
      <c r="P61" s="287"/>
      <c r="Q61" s="291">
        <f t="shared" ref="Q61:Q68" si="37">I61+L61+O61</f>
        <v>0</v>
      </c>
      <c r="R61" s="22">
        <f t="shared" ref="R61:R68" si="38">$G61-Q61</f>
        <v>0</v>
      </c>
      <c r="S61" s="23">
        <f t="shared" si="17"/>
        <v>0</v>
      </c>
    </row>
    <row r="62" spans="1:19" ht="13" x14ac:dyDescent="0.25">
      <c r="A62" s="28" t="s">
        <v>170</v>
      </c>
      <c r="B62" s="288"/>
      <c r="C62" s="289"/>
      <c r="D62" s="423"/>
      <c r="E62" s="297"/>
      <c r="F62" s="424">
        <f t="shared" si="36"/>
        <v>0</v>
      </c>
      <c r="G62" s="156">
        <f>F62*'Consolidated Budget'!D$8</f>
        <v>0</v>
      </c>
      <c r="H62" s="419"/>
      <c r="I62" s="420"/>
      <c r="J62" s="372"/>
      <c r="K62" s="286"/>
      <c r="L62" s="179"/>
      <c r="M62" s="287"/>
      <c r="N62" s="286"/>
      <c r="O62" s="179"/>
      <c r="P62" s="287"/>
      <c r="Q62" s="291">
        <f t="shared" si="37"/>
        <v>0</v>
      </c>
      <c r="R62" s="22">
        <f t="shared" si="38"/>
        <v>0</v>
      </c>
      <c r="S62" s="23">
        <f t="shared" si="17"/>
        <v>0</v>
      </c>
    </row>
    <row r="63" spans="1:19" ht="13" x14ac:dyDescent="0.25">
      <c r="A63" s="28" t="s">
        <v>172</v>
      </c>
      <c r="B63" s="288"/>
      <c r="C63" s="289"/>
      <c r="D63" s="413"/>
      <c r="E63" s="297"/>
      <c r="F63" s="424">
        <f t="shared" si="36"/>
        <v>0</v>
      </c>
      <c r="G63" s="156">
        <f>F63*'Consolidated Budget'!D$8</f>
        <v>0</v>
      </c>
      <c r="H63" s="425"/>
      <c r="I63" s="425"/>
      <c r="J63" s="372"/>
      <c r="K63" s="286"/>
      <c r="L63" s="179"/>
      <c r="M63" s="287"/>
      <c r="N63" s="286"/>
      <c r="O63" s="179"/>
      <c r="P63" s="287"/>
      <c r="Q63" s="291">
        <f t="shared" si="37"/>
        <v>0</v>
      </c>
      <c r="R63" s="22">
        <f t="shared" si="38"/>
        <v>0</v>
      </c>
      <c r="S63" s="23">
        <f t="shared" si="17"/>
        <v>0</v>
      </c>
    </row>
    <row r="64" spans="1:19" ht="13" x14ac:dyDescent="0.25">
      <c r="A64" s="28" t="s">
        <v>176</v>
      </c>
      <c r="B64" s="288"/>
      <c r="C64" s="289"/>
      <c r="D64" s="413"/>
      <c r="E64" s="297"/>
      <c r="F64" s="424">
        <f t="shared" si="36"/>
        <v>0</v>
      </c>
      <c r="G64" s="156">
        <f>F64*'Consolidated Budget'!D$8</f>
        <v>0</v>
      </c>
      <c r="H64" s="425"/>
      <c r="I64" s="425"/>
      <c r="J64" s="372"/>
      <c r="K64" s="286">
        <v>0</v>
      </c>
      <c r="L64" s="179">
        <v>0</v>
      </c>
      <c r="M64" s="287"/>
      <c r="N64" s="286"/>
      <c r="O64" s="179"/>
      <c r="P64" s="287"/>
      <c r="Q64" s="291">
        <f t="shared" si="37"/>
        <v>0</v>
      </c>
      <c r="R64" s="22">
        <f t="shared" si="38"/>
        <v>0</v>
      </c>
      <c r="S64" s="23">
        <f t="shared" si="17"/>
        <v>0</v>
      </c>
    </row>
    <row r="65" spans="1:19" ht="13" x14ac:dyDescent="0.25">
      <c r="A65" s="28" t="s">
        <v>178</v>
      </c>
      <c r="B65" s="288"/>
      <c r="C65" s="289"/>
      <c r="D65" s="413"/>
      <c r="E65" s="297"/>
      <c r="F65" s="424">
        <f t="shared" si="36"/>
        <v>0</v>
      </c>
      <c r="G65" s="156">
        <f>F65*'Consolidated Budget'!D$8</f>
        <v>0</v>
      </c>
      <c r="H65" s="425"/>
      <c r="I65" s="425"/>
      <c r="J65" s="372"/>
      <c r="K65" s="286"/>
      <c r="L65" s="179"/>
      <c r="M65" s="287"/>
      <c r="N65" s="286"/>
      <c r="O65" s="179"/>
      <c r="P65" s="287"/>
      <c r="Q65" s="291">
        <f t="shared" si="37"/>
        <v>0</v>
      </c>
      <c r="R65" s="22">
        <f t="shared" si="38"/>
        <v>0</v>
      </c>
      <c r="S65" s="23">
        <f t="shared" si="17"/>
        <v>0</v>
      </c>
    </row>
    <row r="66" spans="1:19" ht="13" x14ac:dyDescent="0.25">
      <c r="A66" s="28" t="s">
        <v>180</v>
      </c>
      <c r="B66" s="288"/>
      <c r="C66" s="289"/>
      <c r="D66" s="413"/>
      <c r="E66" s="297"/>
      <c r="F66" s="424">
        <f t="shared" si="36"/>
        <v>0</v>
      </c>
      <c r="G66" s="156">
        <f>F66*'Consolidated Budget'!D$8</f>
        <v>0</v>
      </c>
      <c r="H66" s="425"/>
      <c r="I66" s="425"/>
      <c r="J66" s="372"/>
      <c r="K66" s="286"/>
      <c r="L66" s="179"/>
      <c r="M66" s="287"/>
      <c r="N66" s="286"/>
      <c r="O66" s="179"/>
      <c r="P66" s="287"/>
      <c r="Q66" s="291">
        <f t="shared" si="37"/>
        <v>0</v>
      </c>
      <c r="R66" s="22">
        <f t="shared" si="38"/>
        <v>0</v>
      </c>
      <c r="S66" s="23">
        <f t="shared" si="17"/>
        <v>0</v>
      </c>
    </row>
    <row r="67" spans="1:19" ht="13" x14ac:dyDescent="0.25">
      <c r="A67" s="28" t="s">
        <v>181</v>
      </c>
      <c r="B67" s="288"/>
      <c r="C67" s="289"/>
      <c r="D67" s="413"/>
      <c r="E67" s="297"/>
      <c r="F67" s="424">
        <f t="shared" si="36"/>
        <v>0</v>
      </c>
      <c r="G67" s="156">
        <f>F67*'Consolidated Budget'!D$8</f>
        <v>0</v>
      </c>
      <c r="H67" s="425"/>
      <c r="I67" s="425"/>
      <c r="J67" s="372"/>
      <c r="K67" s="286"/>
      <c r="L67" s="179"/>
      <c r="M67" s="287"/>
      <c r="N67" s="286"/>
      <c r="O67" s="179"/>
      <c r="P67" s="287"/>
      <c r="Q67" s="291">
        <f t="shared" si="37"/>
        <v>0</v>
      </c>
      <c r="R67" s="22">
        <f t="shared" si="38"/>
        <v>0</v>
      </c>
      <c r="S67" s="23">
        <f t="shared" si="17"/>
        <v>0</v>
      </c>
    </row>
    <row r="68" spans="1:19" ht="13" x14ac:dyDescent="0.25">
      <c r="A68" s="28" t="s">
        <v>182</v>
      </c>
      <c r="B68" s="311"/>
      <c r="C68" s="297"/>
      <c r="D68" s="413"/>
      <c r="E68" s="414"/>
      <c r="F68" s="424">
        <f t="shared" si="36"/>
        <v>0</v>
      </c>
      <c r="G68" s="156">
        <f>F68*'Consolidated Budget'!D$8</f>
        <v>0</v>
      </c>
      <c r="H68" s="425"/>
      <c r="I68" s="425"/>
      <c r="J68" s="372"/>
      <c r="K68" s="286"/>
      <c r="L68" s="179"/>
      <c r="M68" s="287"/>
      <c r="N68" s="286"/>
      <c r="O68" s="179"/>
      <c r="P68" s="287"/>
      <c r="Q68" s="291">
        <f t="shared" si="37"/>
        <v>0</v>
      </c>
      <c r="R68" s="22">
        <f t="shared" si="38"/>
        <v>0</v>
      </c>
      <c r="S68" s="23">
        <f t="shared" si="17"/>
        <v>0</v>
      </c>
    </row>
    <row r="69" spans="1:19" ht="13" x14ac:dyDescent="0.25">
      <c r="A69" s="24" t="s">
        <v>184</v>
      </c>
      <c r="B69" s="25" t="s">
        <v>41</v>
      </c>
      <c r="C69" s="866"/>
      <c r="D69" s="866"/>
      <c r="E69" s="866"/>
      <c r="F69" s="26">
        <f>SUM(F70:F77)</f>
        <v>0</v>
      </c>
      <c r="G69" s="26">
        <f>SUM(G70:G77)</f>
        <v>0</v>
      </c>
      <c r="H69" s="387">
        <f t="shared" ref="H69:I69" si="39">SUM(H70:H77)</f>
        <v>0</v>
      </c>
      <c r="I69" s="387">
        <f t="shared" si="39"/>
        <v>0</v>
      </c>
      <c r="J69" s="372"/>
      <c r="K69" s="26">
        <f t="shared" ref="K69:L69" si="40">SUM(K70:K77)</f>
        <v>0</v>
      </c>
      <c r="L69" s="26">
        <f t="shared" si="40"/>
        <v>0</v>
      </c>
      <c r="M69" s="287"/>
      <c r="N69" s="26">
        <f t="shared" ref="N69:S69" si="41">SUM(N70:N77)</f>
        <v>0</v>
      </c>
      <c r="O69" s="26">
        <f t="shared" si="41"/>
        <v>0</v>
      </c>
      <c r="P69" s="26">
        <f t="shared" si="41"/>
        <v>0</v>
      </c>
      <c r="Q69" s="26">
        <f t="shared" si="41"/>
        <v>0</v>
      </c>
      <c r="R69" s="26">
        <f t="shared" si="41"/>
        <v>0</v>
      </c>
      <c r="S69" s="26">
        <f t="shared" si="41"/>
        <v>0</v>
      </c>
    </row>
    <row r="70" spans="1:19" ht="13" x14ac:dyDescent="0.25">
      <c r="A70" s="28" t="s">
        <v>185</v>
      </c>
      <c r="B70" s="311"/>
      <c r="C70" s="297"/>
      <c r="D70" s="297"/>
      <c r="E70" s="414"/>
      <c r="F70" s="426">
        <f>D70*E70</f>
        <v>0</v>
      </c>
      <c r="G70" s="156">
        <f>F70*'Consolidated Budget'!D$8</f>
        <v>0</v>
      </c>
      <c r="H70" s="425"/>
      <c r="I70" s="425"/>
      <c r="J70" s="372"/>
      <c r="K70" s="286"/>
      <c r="L70" s="179"/>
      <c r="M70" s="287"/>
      <c r="N70" s="286"/>
      <c r="O70" s="179"/>
      <c r="P70" s="287"/>
      <c r="Q70" s="291">
        <f t="shared" ref="Q70:Q77" si="42">I70+L70+O70</f>
        <v>0</v>
      </c>
      <c r="R70" s="22">
        <f t="shared" ref="R70:R77" si="43">$G70-Q70</f>
        <v>0</v>
      </c>
      <c r="S70" s="23">
        <f t="shared" si="17"/>
        <v>0</v>
      </c>
    </row>
    <row r="71" spans="1:19" ht="13" x14ac:dyDescent="0.25">
      <c r="A71" s="28" t="s">
        <v>186</v>
      </c>
      <c r="B71" s="288"/>
      <c r="C71" s="289"/>
      <c r="D71" s="289"/>
      <c r="E71" s="290"/>
      <c r="F71" s="21">
        <f t="shared" ref="F71" si="44">D71*E71</f>
        <v>0</v>
      </c>
      <c r="G71" s="156">
        <f>F71*'Consolidated Budget'!D$8</f>
        <v>0</v>
      </c>
      <c r="H71" s="385"/>
      <c r="I71" s="385"/>
      <c r="J71" s="372"/>
      <c r="K71" s="286"/>
      <c r="L71" s="179"/>
      <c r="M71" s="287"/>
      <c r="N71" s="286"/>
      <c r="O71" s="179"/>
      <c r="P71" s="287"/>
      <c r="Q71" s="291">
        <f t="shared" si="42"/>
        <v>0</v>
      </c>
      <c r="R71" s="22">
        <f t="shared" si="43"/>
        <v>0</v>
      </c>
      <c r="S71" s="23">
        <f t="shared" si="17"/>
        <v>0</v>
      </c>
    </row>
    <row r="72" spans="1:19" ht="13" x14ac:dyDescent="0.25">
      <c r="A72" s="28" t="s">
        <v>187</v>
      </c>
      <c r="B72" s="288"/>
      <c r="C72" s="289"/>
      <c r="D72" s="289"/>
      <c r="E72" s="290"/>
      <c r="F72" s="21">
        <f t="shared" ref="F72:F77" si="45">D72*E72</f>
        <v>0</v>
      </c>
      <c r="G72" s="156">
        <f>F72*'Consolidated Budget'!D$8</f>
        <v>0</v>
      </c>
      <c r="H72" s="385"/>
      <c r="I72" s="385"/>
      <c r="J72" s="372"/>
      <c r="K72" s="286"/>
      <c r="L72" s="179"/>
      <c r="M72" s="287"/>
      <c r="N72" s="286"/>
      <c r="O72" s="179"/>
      <c r="P72" s="287"/>
      <c r="Q72" s="291">
        <f t="shared" si="42"/>
        <v>0</v>
      </c>
      <c r="R72" s="22">
        <f t="shared" si="43"/>
        <v>0</v>
      </c>
      <c r="S72" s="23">
        <f t="shared" si="17"/>
        <v>0</v>
      </c>
    </row>
    <row r="73" spans="1:19" ht="13" x14ac:dyDescent="0.25">
      <c r="A73" s="28" t="s">
        <v>188</v>
      </c>
      <c r="B73" s="288"/>
      <c r="C73" s="289"/>
      <c r="D73" s="289"/>
      <c r="E73" s="290"/>
      <c r="F73" s="21">
        <f t="shared" si="45"/>
        <v>0</v>
      </c>
      <c r="G73" s="156">
        <f>F73*'Consolidated Budget'!D$8</f>
        <v>0</v>
      </c>
      <c r="H73" s="385"/>
      <c r="I73" s="385"/>
      <c r="J73" s="372"/>
      <c r="K73" s="286"/>
      <c r="L73" s="179"/>
      <c r="M73" s="287"/>
      <c r="N73" s="286"/>
      <c r="O73" s="179"/>
      <c r="P73" s="287"/>
      <c r="Q73" s="291">
        <f t="shared" si="42"/>
        <v>0</v>
      </c>
      <c r="R73" s="22">
        <f t="shared" si="43"/>
        <v>0</v>
      </c>
      <c r="S73" s="23">
        <f t="shared" si="17"/>
        <v>0</v>
      </c>
    </row>
    <row r="74" spans="1:19" ht="13" x14ac:dyDescent="0.25">
      <c r="A74" s="28" t="s">
        <v>189</v>
      </c>
      <c r="B74" s="288"/>
      <c r="C74" s="289"/>
      <c r="D74" s="289"/>
      <c r="E74" s="290"/>
      <c r="F74" s="21">
        <f t="shared" si="45"/>
        <v>0</v>
      </c>
      <c r="G74" s="156">
        <f>F74*'Consolidated Budget'!D$8</f>
        <v>0</v>
      </c>
      <c r="H74" s="385"/>
      <c r="I74" s="385"/>
      <c r="J74" s="372"/>
      <c r="K74" s="286"/>
      <c r="L74" s="179"/>
      <c r="M74" s="287"/>
      <c r="N74" s="286"/>
      <c r="O74" s="179"/>
      <c r="P74" s="287"/>
      <c r="Q74" s="291">
        <f t="shared" si="42"/>
        <v>0</v>
      </c>
      <c r="R74" s="22">
        <f t="shared" si="43"/>
        <v>0</v>
      </c>
      <c r="S74" s="23">
        <f t="shared" si="17"/>
        <v>0</v>
      </c>
    </row>
    <row r="75" spans="1:19" ht="13" x14ac:dyDescent="0.25">
      <c r="A75" s="28" t="s">
        <v>190</v>
      </c>
      <c r="B75" s="288"/>
      <c r="C75" s="289"/>
      <c r="D75" s="289"/>
      <c r="E75" s="290"/>
      <c r="F75" s="21">
        <f t="shared" si="45"/>
        <v>0</v>
      </c>
      <c r="G75" s="156">
        <f>F75*'Consolidated Budget'!D$8</f>
        <v>0</v>
      </c>
      <c r="H75" s="385"/>
      <c r="I75" s="385"/>
      <c r="J75" s="372"/>
      <c r="K75" s="286"/>
      <c r="L75" s="179"/>
      <c r="M75" s="287"/>
      <c r="N75" s="286"/>
      <c r="O75" s="179"/>
      <c r="P75" s="287"/>
      <c r="Q75" s="291">
        <f t="shared" si="42"/>
        <v>0</v>
      </c>
      <c r="R75" s="22">
        <f t="shared" si="43"/>
        <v>0</v>
      </c>
      <c r="S75" s="23">
        <f t="shared" si="17"/>
        <v>0</v>
      </c>
    </row>
    <row r="76" spans="1:19" ht="13" x14ac:dyDescent="0.25">
      <c r="A76" s="28" t="s">
        <v>191</v>
      </c>
      <c r="B76" s="288"/>
      <c r="C76" s="289"/>
      <c r="D76" s="289"/>
      <c r="E76" s="290"/>
      <c r="F76" s="21">
        <f t="shared" si="45"/>
        <v>0</v>
      </c>
      <c r="G76" s="156">
        <f>F76*'Consolidated Budget'!D$8</f>
        <v>0</v>
      </c>
      <c r="H76" s="385"/>
      <c r="I76" s="385"/>
      <c r="J76" s="372"/>
      <c r="K76" s="286"/>
      <c r="L76" s="179"/>
      <c r="M76" s="287"/>
      <c r="N76" s="286"/>
      <c r="O76" s="179"/>
      <c r="P76" s="287"/>
      <c r="Q76" s="291">
        <f t="shared" si="42"/>
        <v>0</v>
      </c>
      <c r="R76" s="22">
        <f t="shared" si="43"/>
        <v>0</v>
      </c>
      <c r="S76" s="23">
        <f t="shared" si="17"/>
        <v>0</v>
      </c>
    </row>
    <row r="77" spans="1:19" ht="13" x14ac:dyDescent="0.25">
      <c r="A77" s="28" t="s">
        <v>192</v>
      </c>
      <c r="B77" s="288"/>
      <c r="C77" s="289"/>
      <c r="D77" s="289"/>
      <c r="E77" s="290"/>
      <c r="F77" s="21">
        <f t="shared" si="45"/>
        <v>0</v>
      </c>
      <c r="G77" s="156">
        <f>F77*'Consolidated Budget'!D$8</f>
        <v>0</v>
      </c>
      <c r="H77" s="385"/>
      <c r="I77" s="385"/>
      <c r="J77" s="372"/>
      <c r="K77" s="286"/>
      <c r="L77" s="179"/>
      <c r="M77" s="287"/>
      <c r="N77" s="286"/>
      <c r="O77" s="179"/>
      <c r="P77" s="287"/>
      <c r="Q77" s="291">
        <f t="shared" si="42"/>
        <v>0</v>
      </c>
      <c r="R77" s="22">
        <f t="shared" si="43"/>
        <v>0</v>
      </c>
      <c r="S77" s="23">
        <f t="shared" si="17"/>
        <v>0</v>
      </c>
    </row>
    <row r="78" spans="1:19" ht="13" x14ac:dyDescent="0.25">
      <c r="A78" s="24" t="s">
        <v>193</v>
      </c>
      <c r="B78" s="25" t="s">
        <v>96</v>
      </c>
      <c r="C78" s="866"/>
      <c r="D78" s="866"/>
      <c r="E78" s="866"/>
      <c r="F78" s="26">
        <f>SUM(F79:F86)</f>
        <v>0</v>
      </c>
      <c r="G78" s="26">
        <f>SUM(G79:G86)</f>
        <v>0</v>
      </c>
      <c r="H78" s="387">
        <f t="shared" ref="H78:I78" si="46">SUM(H79:H86)</f>
        <v>0</v>
      </c>
      <c r="I78" s="387">
        <f t="shared" si="46"/>
        <v>0</v>
      </c>
      <c r="J78" s="372"/>
      <c r="K78" s="26">
        <f t="shared" ref="K78:L78" si="47">SUM(K79:K86)</f>
        <v>0</v>
      </c>
      <c r="L78" s="26">
        <f t="shared" si="47"/>
        <v>0</v>
      </c>
      <c r="M78" s="287"/>
      <c r="N78" s="26">
        <f t="shared" ref="N78:R78" si="48">SUM(N79:N86)</f>
        <v>0</v>
      </c>
      <c r="O78" s="26">
        <f t="shared" si="48"/>
        <v>0</v>
      </c>
      <c r="P78" s="26">
        <f t="shared" si="48"/>
        <v>0</v>
      </c>
      <c r="Q78" s="26">
        <f t="shared" si="48"/>
        <v>0</v>
      </c>
      <c r="R78" s="26">
        <f t="shared" si="48"/>
        <v>0</v>
      </c>
      <c r="S78" s="23">
        <f t="shared" si="17"/>
        <v>0</v>
      </c>
    </row>
    <row r="79" spans="1:19" ht="13" x14ac:dyDescent="0.25">
      <c r="A79" s="28" t="s">
        <v>194</v>
      </c>
      <c r="B79" s="311"/>
      <c r="C79" s="297"/>
      <c r="D79" s="297"/>
      <c r="E79" s="414"/>
      <c r="F79" s="424">
        <f t="shared" ref="F79:F83" si="49">D79*E79</f>
        <v>0</v>
      </c>
      <c r="G79" s="156">
        <f>F79*'Consolidated Budget'!D$8</f>
        <v>0</v>
      </c>
      <c r="H79" s="421"/>
      <c r="I79" s="422"/>
      <c r="J79" s="372"/>
      <c r="K79" s="286"/>
      <c r="L79" s="179"/>
      <c r="M79" s="287"/>
      <c r="N79" s="286"/>
      <c r="O79" s="179"/>
      <c r="P79" s="287"/>
      <c r="Q79" s="291">
        <f t="shared" ref="Q79:Q86" si="50">I79+L79+O79</f>
        <v>0</v>
      </c>
      <c r="R79" s="22">
        <f t="shared" ref="R79:R86" si="51">$G79-Q79</f>
        <v>0</v>
      </c>
      <c r="S79" s="23">
        <f t="shared" si="17"/>
        <v>0</v>
      </c>
    </row>
    <row r="80" spans="1:19" ht="13" x14ac:dyDescent="0.25">
      <c r="A80" s="28" t="s">
        <v>197</v>
      </c>
      <c r="B80" s="311"/>
      <c r="C80" s="297"/>
      <c r="D80" s="414"/>
      <c r="E80" s="297"/>
      <c r="F80" s="424">
        <f t="shared" si="49"/>
        <v>0</v>
      </c>
      <c r="G80" s="156">
        <f>F80*'Consolidated Budget'!D$8</f>
        <v>0</v>
      </c>
      <c r="H80" s="419"/>
      <c r="I80" s="420"/>
      <c r="J80" s="372"/>
      <c r="K80" s="286"/>
      <c r="L80" s="179"/>
      <c r="M80" s="287"/>
      <c r="N80" s="286"/>
      <c r="O80" s="179"/>
      <c r="P80" s="287"/>
      <c r="Q80" s="291">
        <f t="shared" si="50"/>
        <v>0</v>
      </c>
      <c r="R80" s="22">
        <f t="shared" si="51"/>
        <v>0</v>
      </c>
      <c r="S80" s="23">
        <f t="shared" si="17"/>
        <v>0</v>
      </c>
    </row>
    <row r="81" spans="1:19" ht="13" x14ac:dyDescent="0.25">
      <c r="A81" s="28" t="s">
        <v>199</v>
      </c>
      <c r="B81" s="311"/>
      <c r="C81" s="297"/>
      <c r="D81" s="414"/>
      <c r="E81" s="297"/>
      <c r="F81" s="424">
        <f t="shared" si="49"/>
        <v>0</v>
      </c>
      <c r="G81" s="156">
        <f>F81*'Consolidated Budget'!D$8</f>
        <v>0</v>
      </c>
      <c r="H81" s="419"/>
      <c r="I81" s="420"/>
      <c r="J81" s="372"/>
      <c r="K81" s="286"/>
      <c r="L81" s="179"/>
      <c r="M81" s="287"/>
      <c r="N81" s="286"/>
      <c r="O81" s="179"/>
      <c r="P81" s="287"/>
      <c r="Q81" s="291">
        <f t="shared" si="50"/>
        <v>0</v>
      </c>
      <c r="R81" s="22">
        <f t="shared" si="51"/>
        <v>0</v>
      </c>
      <c r="S81" s="23">
        <f t="shared" si="17"/>
        <v>0</v>
      </c>
    </row>
    <row r="82" spans="1:19" ht="13" x14ac:dyDescent="0.25">
      <c r="A82" s="28" t="s">
        <v>202</v>
      </c>
      <c r="B82" s="288"/>
      <c r="C82" s="289"/>
      <c r="D82" s="289"/>
      <c r="E82" s="290"/>
      <c r="F82" s="424">
        <f t="shared" si="49"/>
        <v>0</v>
      </c>
      <c r="G82" s="156">
        <f>F82*'Consolidated Budget'!D$8</f>
        <v>0</v>
      </c>
      <c r="H82" s="425"/>
      <c r="I82" s="425"/>
      <c r="J82" s="372"/>
      <c r="K82" s="286"/>
      <c r="L82" s="179"/>
      <c r="M82" s="287"/>
      <c r="N82" s="286"/>
      <c r="O82" s="179"/>
      <c r="P82" s="287"/>
      <c r="Q82" s="291">
        <f t="shared" si="50"/>
        <v>0</v>
      </c>
      <c r="R82" s="22">
        <f t="shared" si="51"/>
        <v>0</v>
      </c>
      <c r="S82" s="23">
        <f t="shared" si="17"/>
        <v>0</v>
      </c>
    </row>
    <row r="83" spans="1:19" ht="13" x14ac:dyDescent="0.25">
      <c r="A83" s="28" t="s">
        <v>203</v>
      </c>
      <c r="B83" s="288"/>
      <c r="C83" s="289"/>
      <c r="D83" s="289"/>
      <c r="E83" s="290"/>
      <c r="F83" s="424">
        <f t="shared" si="49"/>
        <v>0</v>
      </c>
      <c r="G83" s="156">
        <f>F83*'Consolidated Budget'!D$8</f>
        <v>0</v>
      </c>
      <c r="H83" s="425"/>
      <c r="I83" s="425"/>
      <c r="J83" s="372"/>
      <c r="K83" s="286"/>
      <c r="L83" s="179"/>
      <c r="M83" s="287"/>
      <c r="N83" s="286"/>
      <c r="O83" s="179"/>
      <c r="P83" s="287"/>
      <c r="Q83" s="291">
        <f t="shared" si="50"/>
        <v>0</v>
      </c>
      <c r="R83" s="22">
        <f t="shared" si="51"/>
        <v>0</v>
      </c>
      <c r="S83" s="23">
        <f t="shared" si="17"/>
        <v>0</v>
      </c>
    </row>
    <row r="84" spans="1:19" ht="13" x14ac:dyDescent="0.25">
      <c r="A84" s="28" t="s">
        <v>203</v>
      </c>
      <c r="B84" s="288"/>
      <c r="C84" s="289"/>
      <c r="D84" s="289"/>
      <c r="E84" s="290"/>
      <c r="F84" s="21">
        <f t="shared" ref="F84:F86" si="52">D84*E84</f>
        <v>0</v>
      </c>
      <c r="G84" s="156">
        <f>F84*'Consolidated Budget'!D$8</f>
        <v>0</v>
      </c>
      <c r="H84" s="385"/>
      <c r="I84" s="385"/>
      <c r="J84" s="372"/>
      <c r="K84" s="286"/>
      <c r="L84" s="179"/>
      <c r="M84" s="287"/>
      <c r="N84" s="286"/>
      <c r="O84" s="179"/>
      <c r="P84" s="287"/>
      <c r="Q84" s="291">
        <f t="shared" si="50"/>
        <v>0</v>
      </c>
      <c r="R84" s="22">
        <f t="shared" si="51"/>
        <v>0</v>
      </c>
      <c r="S84" s="23">
        <f t="shared" si="17"/>
        <v>0</v>
      </c>
    </row>
    <row r="85" spans="1:19" ht="13" x14ac:dyDescent="0.25">
      <c r="A85" s="28" t="s">
        <v>203</v>
      </c>
      <c r="B85" s="288"/>
      <c r="C85" s="289"/>
      <c r="D85" s="289"/>
      <c r="E85" s="290"/>
      <c r="F85" s="21">
        <f t="shared" si="52"/>
        <v>0</v>
      </c>
      <c r="G85" s="156">
        <f>F85*'Consolidated Budget'!D$8</f>
        <v>0</v>
      </c>
      <c r="H85" s="385"/>
      <c r="I85" s="385"/>
      <c r="J85" s="372"/>
      <c r="K85" s="286"/>
      <c r="L85" s="179"/>
      <c r="M85" s="287"/>
      <c r="N85" s="286"/>
      <c r="O85" s="179"/>
      <c r="P85" s="287"/>
      <c r="Q85" s="291">
        <f t="shared" si="50"/>
        <v>0</v>
      </c>
      <c r="R85" s="22">
        <f t="shared" si="51"/>
        <v>0</v>
      </c>
      <c r="S85" s="23">
        <f t="shared" si="17"/>
        <v>0</v>
      </c>
    </row>
    <row r="86" spans="1:19" ht="13" x14ac:dyDescent="0.25">
      <c r="A86" s="28" t="s">
        <v>203</v>
      </c>
      <c r="B86" s="288"/>
      <c r="C86" s="289"/>
      <c r="D86" s="289"/>
      <c r="E86" s="290"/>
      <c r="F86" s="21">
        <f t="shared" si="52"/>
        <v>0</v>
      </c>
      <c r="G86" s="156">
        <f>F86*'Consolidated Budget'!D$8</f>
        <v>0</v>
      </c>
      <c r="H86" s="385"/>
      <c r="I86" s="385"/>
      <c r="J86" s="372"/>
      <c r="K86" s="286"/>
      <c r="L86" s="179"/>
      <c r="M86" s="287"/>
      <c r="N86" s="286"/>
      <c r="O86" s="179"/>
      <c r="P86" s="287"/>
      <c r="Q86" s="291">
        <f t="shared" si="50"/>
        <v>0</v>
      </c>
      <c r="R86" s="22">
        <f t="shared" si="51"/>
        <v>0</v>
      </c>
      <c r="S86" s="23">
        <f t="shared" si="17"/>
        <v>0</v>
      </c>
    </row>
    <row r="87" spans="1:19" ht="13" x14ac:dyDescent="0.25">
      <c r="A87" s="24" t="s">
        <v>204</v>
      </c>
      <c r="B87" s="25" t="s">
        <v>97</v>
      </c>
      <c r="C87" s="866"/>
      <c r="D87" s="866"/>
      <c r="E87" s="866"/>
      <c r="F87" s="26">
        <f>SUM(F88:F95)</f>
        <v>0</v>
      </c>
      <c r="G87" s="26">
        <f>SUM(G88:G95)</f>
        <v>0</v>
      </c>
      <c r="H87" s="387">
        <f t="shared" ref="H87:I87" si="53">SUM(H88:H95)</f>
        <v>0</v>
      </c>
      <c r="I87" s="387">
        <f t="shared" si="53"/>
        <v>0</v>
      </c>
      <c r="J87" s="372"/>
      <c r="K87" s="26">
        <f t="shared" ref="K87:L87" si="54">SUM(K88:K95)</f>
        <v>0</v>
      </c>
      <c r="L87" s="26">
        <f t="shared" si="54"/>
        <v>0</v>
      </c>
      <c r="M87" s="287"/>
      <c r="N87" s="26">
        <f t="shared" ref="N87:R87" si="55">SUM(N88:N95)</f>
        <v>0</v>
      </c>
      <c r="O87" s="26">
        <f t="shared" si="55"/>
        <v>0</v>
      </c>
      <c r="P87" s="26">
        <f t="shared" si="55"/>
        <v>0</v>
      </c>
      <c r="Q87" s="26">
        <f t="shared" si="55"/>
        <v>0</v>
      </c>
      <c r="R87" s="26">
        <f t="shared" si="55"/>
        <v>0</v>
      </c>
      <c r="S87" s="23">
        <f t="shared" si="17"/>
        <v>0</v>
      </c>
    </row>
    <row r="88" spans="1:19" ht="13" x14ac:dyDescent="0.25">
      <c r="A88" s="28" t="s">
        <v>205</v>
      </c>
      <c r="B88" s="311"/>
      <c r="C88" s="297"/>
      <c r="D88" s="297"/>
      <c r="E88" s="414"/>
      <c r="F88" s="424">
        <f t="shared" ref="F88:F93" si="56">D88*E88</f>
        <v>0</v>
      </c>
      <c r="G88" s="156">
        <f>F88*'Consolidated Budget'!D$8</f>
        <v>0</v>
      </c>
      <c r="H88" s="421"/>
      <c r="I88" s="422"/>
      <c r="J88" s="372"/>
      <c r="K88" s="286"/>
      <c r="L88" s="179"/>
      <c r="M88" s="287"/>
      <c r="N88" s="286"/>
      <c r="O88" s="179"/>
      <c r="P88" s="287"/>
      <c r="Q88" s="291">
        <f t="shared" ref="Q88:Q95" si="57">I88+L88+O88</f>
        <v>0</v>
      </c>
      <c r="R88" s="22">
        <f t="shared" ref="R88:R95" si="58">$G88-Q88</f>
        <v>0</v>
      </c>
      <c r="S88" s="23">
        <f t="shared" si="17"/>
        <v>0</v>
      </c>
    </row>
    <row r="89" spans="1:19" ht="13" x14ac:dyDescent="0.25">
      <c r="A89" s="28" t="s">
        <v>207</v>
      </c>
      <c r="B89" s="311"/>
      <c r="C89" s="297"/>
      <c r="D89" s="297"/>
      <c r="E89" s="414"/>
      <c r="F89" s="424">
        <f t="shared" si="56"/>
        <v>0</v>
      </c>
      <c r="G89" s="156">
        <f>F89*'Consolidated Budget'!D$8</f>
        <v>0</v>
      </c>
      <c r="H89" s="421"/>
      <c r="I89" s="422"/>
      <c r="J89" s="372"/>
      <c r="K89" s="286"/>
      <c r="L89" s="179"/>
      <c r="M89" s="287"/>
      <c r="N89" s="286"/>
      <c r="O89" s="179"/>
      <c r="P89" s="287"/>
      <c r="Q89" s="291">
        <f t="shared" si="57"/>
        <v>0</v>
      </c>
      <c r="R89" s="22">
        <f t="shared" si="58"/>
        <v>0</v>
      </c>
      <c r="S89" s="23">
        <f t="shared" si="17"/>
        <v>0</v>
      </c>
    </row>
    <row r="90" spans="1:19" ht="13" x14ac:dyDescent="0.25">
      <c r="A90" s="28" t="s">
        <v>210</v>
      </c>
      <c r="B90" s="288"/>
      <c r="C90" s="289"/>
      <c r="D90" s="289"/>
      <c r="E90" s="290"/>
      <c r="F90" s="424">
        <f t="shared" si="56"/>
        <v>0</v>
      </c>
      <c r="G90" s="156">
        <f>F90*'Consolidated Budget'!D$8</f>
        <v>0</v>
      </c>
      <c r="H90" s="425"/>
      <c r="I90" s="425"/>
      <c r="J90" s="372"/>
      <c r="K90" s="286"/>
      <c r="L90" s="179"/>
      <c r="M90" s="287"/>
      <c r="N90" s="286"/>
      <c r="O90" s="179"/>
      <c r="P90" s="287"/>
      <c r="Q90" s="291">
        <f t="shared" si="57"/>
        <v>0</v>
      </c>
      <c r="R90" s="22">
        <f t="shared" si="58"/>
        <v>0</v>
      </c>
      <c r="S90" s="23">
        <f t="shared" si="17"/>
        <v>0</v>
      </c>
    </row>
    <row r="91" spans="1:19" ht="13" x14ac:dyDescent="0.25">
      <c r="A91" s="28" t="s">
        <v>211</v>
      </c>
      <c r="B91" s="288"/>
      <c r="C91" s="289"/>
      <c r="D91" s="289"/>
      <c r="E91" s="290"/>
      <c r="F91" s="424">
        <f t="shared" si="56"/>
        <v>0</v>
      </c>
      <c r="G91" s="156">
        <f>F91*'Consolidated Budget'!D$8</f>
        <v>0</v>
      </c>
      <c r="H91" s="425"/>
      <c r="I91" s="425"/>
      <c r="J91" s="372"/>
      <c r="K91" s="286"/>
      <c r="L91" s="179"/>
      <c r="M91" s="287"/>
      <c r="N91" s="286"/>
      <c r="O91" s="179"/>
      <c r="P91" s="287"/>
      <c r="Q91" s="291">
        <f t="shared" si="57"/>
        <v>0</v>
      </c>
      <c r="R91" s="22">
        <f t="shared" si="58"/>
        <v>0</v>
      </c>
      <c r="S91" s="23">
        <f t="shared" si="17"/>
        <v>0</v>
      </c>
    </row>
    <row r="92" spans="1:19" ht="13" x14ac:dyDescent="0.25">
      <c r="A92" s="28" t="s">
        <v>212</v>
      </c>
      <c r="B92" s="288"/>
      <c r="C92" s="289"/>
      <c r="D92" s="289"/>
      <c r="E92" s="290"/>
      <c r="F92" s="424">
        <f t="shared" si="56"/>
        <v>0</v>
      </c>
      <c r="G92" s="156">
        <f>F92*'Consolidated Budget'!D$8</f>
        <v>0</v>
      </c>
      <c r="H92" s="425"/>
      <c r="I92" s="425"/>
      <c r="J92" s="372"/>
      <c r="K92" s="286"/>
      <c r="L92" s="179"/>
      <c r="M92" s="287"/>
      <c r="N92" s="286"/>
      <c r="O92" s="179"/>
      <c r="P92" s="287"/>
      <c r="Q92" s="291">
        <f t="shared" si="57"/>
        <v>0</v>
      </c>
      <c r="R92" s="22">
        <f t="shared" si="58"/>
        <v>0</v>
      </c>
      <c r="S92" s="23">
        <f t="shared" si="17"/>
        <v>0</v>
      </c>
    </row>
    <row r="93" spans="1:19" ht="13" x14ac:dyDescent="0.25">
      <c r="A93" s="28" t="s">
        <v>213</v>
      </c>
      <c r="B93" s="288"/>
      <c r="C93" s="289"/>
      <c r="D93" s="289"/>
      <c r="E93" s="290"/>
      <c r="F93" s="424">
        <f t="shared" si="56"/>
        <v>0</v>
      </c>
      <c r="G93" s="156">
        <f>F93*'Consolidated Budget'!D$8</f>
        <v>0</v>
      </c>
      <c r="H93" s="425"/>
      <c r="I93" s="425"/>
      <c r="J93" s="372"/>
      <c r="K93" s="286"/>
      <c r="L93" s="179"/>
      <c r="M93" s="287"/>
      <c r="N93" s="286"/>
      <c r="O93" s="179"/>
      <c r="P93" s="287"/>
      <c r="Q93" s="291">
        <f t="shared" si="57"/>
        <v>0</v>
      </c>
      <c r="R93" s="22">
        <f t="shared" si="58"/>
        <v>0</v>
      </c>
      <c r="S93" s="23">
        <f t="shared" si="17"/>
        <v>0</v>
      </c>
    </row>
    <row r="94" spans="1:19" ht="13" x14ac:dyDescent="0.25">
      <c r="A94" s="28" t="s">
        <v>214</v>
      </c>
      <c r="B94" s="288"/>
      <c r="C94" s="289"/>
      <c r="D94" s="289"/>
      <c r="E94" s="290"/>
      <c r="F94" s="21">
        <f t="shared" ref="F94:F95" si="59">D94*E94</f>
        <v>0</v>
      </c>
      <c r="G94" s="156">
        <f>F94*'Consolidated Budget'!D$8</f>
        <v>0</v>
      </c>
      <c r="H94" s="385"/>
      <c r="I94" s="385"/>
      <c r="J94" s="372"/>
      <c r="K94" s="286"/>
      <c r="L94" s="179"/>
      <c r="M94" s="287"/>
      <c r="N94" s="286"/>
      <c r="O94" s="179"/>
      <c r="P94" s="287"/>
      <c r="Q94" s="291">
        <f t="shared" si="57"/>
        <v>0</v>
      </c>
      <c r="R94" s="22">
        <f t="shared" si="58"/>
        <v>0</v>
      </c>
      <c r="S94" s="23">
        <f t="shared" si="17"/>
        <v>0</v>
      </c>
    </row>
    <row r="95" spans="1:19" ht="13" x14ac:dyDescent="0.25">
      <c r="A95" s="28" t="s">
        <v>215</v>
      </c>
      <c r="B95" s="288"/>
      <c r="C95" s="289"/>
      <c r="D95" s="289"/>
      <c r="E95" s="290"/>
      <c r="F95" s="21">
        <f t="shared" si="59"/>
        <v>0</v>
      </c>
      <c r="G95" s="156">
        <f>F95*'Consolidated Budget'!D$8</f>
        <v>0</v>
      </c>
      <c r="H95" s="385"/>
      <c r="I95" s="385"/>
      <c r="J95" s="372"/>
      <c r="K95" s="286"/>
      <c r="L95" s="179"/>
      <c r="M95" s="287"/>
      <c r="N95" s="286"/>
      <c r="O95" s="179"/>
      <c r="P95" s="287"/>
      <c r="Q95" s="291">
        <f t="shared" si="57"/>
        <v>0</v>
      </c>
      <c r="R95" s="22">
        <f t="shared" si="58"/>
        <v>0</v>
      </c>
      <c r="S95" s="23">
        <f t="shared" si="17"/>
        <v>0</v>
      </c>
    </row>
    <row r="96" spans="1:19" ht="13" x14ac:dyDescent="0.25">
      <c r="A96" s="24" t="s">
        <v>216</v>
      </c>
      <c r="B96" s="25" t="s">
        <v>98</v>
      </c>
      <c r="C96" s="866"/>
      <c r="D96" s="866"/>
      <c r="E96" s="866"/>
      <c r="F96" s="26">
        <f>SUM(F97:F104)</f>
        <v>0</v>
      </c>
      <c r="G96" s="26">
        <f>SUM(G97:G104)</f>
        <v>0</v>
      </c>
      <c r="H96" s="387">
        <f t="shared" ref="H96:I96" si="60">SUM(H97:H104)</f>
        <v>0</v>
      </c>
      <c r="I96" s="387">
        <f t="shared" si="60"/>
        <v>0</v>
      </c>
      <c r="J96" s="372"/>
      <c r="K96" s="26">
        <f t="shared" ref="K96:L96" si="61">SUM(K97:K104)</f>
        <v>0</v>
      </c>
      <c r="L96" s="26">
        <f t="shared" si="61"/>
        <v>0</v>
      </c>
      <c r="M96" s="287"/>
      <c r="N96" s="26">
        <f t="shared" ref="N96:R96" si="62">SUM(N97:N104)</f>
        <v>0</v>
      </c>
      <c r="O96" s="26">
        <f t="shared" si="62"/>
        <v>0</v>
      </c>
      <c r="P96" s="26">
        <f t="shared" si="62"/>
        <v>0</v>
      </c>
      <c r="Q96" s="26">
        <f t="shared" si="62"/>
        <v>0</v>
      </c>
      <c r="R96" s="26">
        <f t="shared" si="62"/>
        <v>0</v>
      </c>
      <c r="S96" s="23">
        <f t="shared" si="17"/>
        <v>0</v>
      </c>
    </row>
    <row r="97" spans="1:19" ht="13" x14ac:dyDescent="0.25">
      <c r="A97" s="28" t="s">
        <v>217</v>
      </c>
      <c r="B97" s="288"/>
      <c r="C97" s="413"/>
      <c r="D97" s="414"/>
      <c r="E97" s="297"/>
      <c r="F97" s="424">
        <f t="shared" ref="F97:F100" si="63">D97*E97</f>
        <v>0</v>
      </c>
      <c r="G97" s="156">
        <f>F97*'Consolidated Budget'!D$8</f>
        <v>0</v>
      </c>
      <c r="H97" s="427"/>
      <c r="I97" s="428"/>
      <c r="J97" s="372"/>
      <c r="K97" s="286">
        <v>0</v>
      </c>
      <c r="L97" s="179">
        <v>0</v>
      </c>
      <c r="M97" s="287"/>
      <c r="N97" s="286"/>
      <c r="O97" s="179"/>
      <c r="P97" s="287"/>
      <c r="Q97" s="291">
        <f t="shared" ref="Q97:Q104" si="64">I97+L97+O97</f>
        <v>0</v>
      </c>
      <c r="R97" s="22">
        <f t="shared" ref="R97:R104" si="65">$G97-Q97</f>
        <v>0</v>
      </c>
      <c r="S97" s="23">
        <f t="shared" si="17"/>
        <v>0</v>
      </c>
    </row>
    <row r="98" spans="1:19" ht="13" x14ac:dyDescent="0.25">
      <c r="A98" s="28" t="s">
        <v>219</v>
      </c>
      <c r="B98" s="288"/>
      <c r="C98" s="289"/>
      <c r="D98" s="289"/>
      <c r="E98" s="290"/>
      <c r="F98" s="424">
        <f t="shared" si="63"/>
        <v>0</v>
      </c>
      <c r="G98" s="156">
        <f>F98*'Consolidated Budget'!D$8</f>
        <v>0</v>
      </c>
      <c r="H98" s="425"/>
      <c r="I98" s="425"/>
      <c r="J98" s="372"/>
      <c r="K98" s="286"/>
      <c r="L98" s="179"/>
      <c r="M98" s="287"/>
      <c r="N98" s="286"/>
      <c r="O98" s="179"/>
      <c r="P98" s="287"/>
      <c r="Q98" s="291">
        <f t="shared" si="64"/>
        <v>0</v>
      </c>
      <c r="R98" s="22">
        <f t="shared" si="65"/>
        <v>0</v>
      </c>
      <c r="S98" s="23">
        <f t="shared" ref="S98:S139" si="66">IFERROR(Q98/$G98,0)</f>
        <v>0</v>
      </c>
    </row>
    <row r="99" spans="1:19" ht="13" x14ac:dyDescent="0.25">
      <c r="A99" s="28" t="s">
        <v>220</v>
      </c>
      <c r="B99" s="288"/>
      <c r="C99" s="289"/>
      <c r="D99" s="289"/>
      <c r="E99" s="290"/>
      <c r="F99" s="424">
        <f t="shared" si="63"/>
        <v>0</v>
      </c>
      <c r="G99" s="156">
        <f>F99*'Consolidated Budget'!D$8</f>
        <v>0</v>
      </c>
      <c r="H99" s="425"/>
      <c r="I99" s="425"/>
      <c r="J99" s="372"/>
      <c r="K99" s="286"/>
      <c r="L99" s="179"/>
      <c r="M99" s="287"/>
      <c r="N99" s="286"/>
      <c r="O99" s="179"/>
      <c r="P99" s="287"/>
      <c r="Q99" s="291">
        <f t="shared" si="64"/>
        <v>0</v>
      </c>
      <c r="R99" s="22">
        <f t="shared" si="65"/>
        <v>0</v>
      </c>
      <c r="S99" s="23">
        <f t="shared" si="66"/>
        <v>0</v>
      </c>
    </row>
    <row r="100" spans="1:19" ht="13" x14ac:dyDescent="0.25">
      <c r="A100" s="28" t="s">
        <v>221</v>
      </c>
      <c r="B100" s="288"/>
      <c r="C100" s="289"/>
      <c r="D100" s="289"/>
      <c r="E100" s="290"/>
      <c r="F100" s="424">
        <f t="shared" si="63"/>
        <v>0</v>
      </c>
      <c r="G100" s="156">
        <f>F100*'Consolidated Budget'!D$8</f>
        <v>0</v>
      </c>
      <c r="H100" s="425"/>
      <c r="I100" s="425"/>
      <c r="J100" s="372"/>
      <c r="K100" s="286"/>
      <c r="L100" s="179"/>
      <c r="M100" s="287"/>
      <c r="N100" s="286"/>
      <c r="O100" s="179"/>
      <c r="P100" s="287"/>
      <c r="Q100" s="291">
        <f t="shared" si="64"/>
        <v>0</v>
      </c>
      <c r="R100" s="22">
        <f t="shared" si="65"/>
        <v>0</v>
      </c>
      <c r="S100" s="23">
        <f t="shared" si="66"/>
        <v>0</v>
      </c>
    </row>
    <row r="101" spans="1:19" ht="13" x14ac:dyDescent="0.25">
      <c r="A101" s="28" t="s">
        <v>222</v>
      </c>
      <c r="B101" s="288"/>
      <c r="C101" s="289"/>
      <c r="D101" s="289"/>
      <c r="E101" s="290"/>
      <c r="F101" s="21">
        <f t="shared" ref="F101" si="67">D101*E101</f>
        <v>0</v>
      </c>
      <c r="G101" s="156">
        <f>F101*'Consolidated Budget'!D$8</f>
        <v>0</v>
      </c>
      <c r="H101" s="385"/>
      <c r="I101" s="385"/>
      <c r="J101" s="372"/>
      <c r="K101" s="286"/>
      <c r="L101" s="179"/>
      <c r="M101" s="287"/>
      <c r="N101" s="286"/>
      <c r="O101" s="179"/>
      <c r="P101" s="287"/>
      <c r="Q101" s="291">
        <f t="shared" si="64"/>
        <v>0</v>
      </c>
      <c r="R101" s="22">
        <f t="shared" si="65"/>
        <v>0</v>
      </c>
      <c r="S101" s="23">
        <f t="shared" si="66"/>
        <v>0</v>
      </c>
    </row>
    <row r="102" spans="1:19" ht="13" x14ac:dyDescent="0.25">
      <c r="A102" s="28" t="s">
        <v>223</v>
      </c>
      <c r="B102" s="288"/>
      <c r="C102" s="289"/>
      <c r="D102" s="289"/>
      <c r="E102" s="290"/>
      <c r="F102" s="21">
        <f t="shared" ref="F102:F104" si="68">D102*E102</f>
        <v>0</v>
      </c>
      <c r="G102" s="156">
        <f>F102*'Consolidated Budget'!D$8</f>
        <v>0</v>
      </c>
      <c r="H102" s="385"/>
      <c r="I102" s="385"/>
      <c r="J102" s="372"/>
      <c r="K102" s="286"/>
      <c r="L102" s="179"/>
      <c r="M102" s="287"/>
      <c r="N102" s="286"/>
      <c r="O102" s="179"/>
      <c r="P102" s="287"/>
      <c r="Q102" s="291">
        <f t="shared" si="64"/>
        <v>0</v>
      </c>
      <c r="R102" s="22">
        <f t="shared" si="65"/>
        <v>0</v>
      </c>
      <c r="S102" s="23">
        <f t="shared" si="66"/>
        <v>0</v>
      </c>
    </row>
    <row r="103" spans="1:19" ht="13" x14ac:dyDescent="0.25">
      <c r="A103" s="28" t="s">
        <v>224</v>
      </c>
      <c r="B103" s="288"/>
      <c r="C103" s="289"/>
      <c r="D103" s="289"/>
      <c r="E103" s="290"/>
      <c r="F103" s="21">
        <f t="shared" si="68"/>
        <v>0</v>
      </c>
      <c r="G103" s="156">
        <f>F103*'Consolidated Budget'!D$8</f>
        <v>0</v>
      </c>
      <c r="H103" s="385"/>
      <c r="I103" s="385"/>
      <c r="J103" s="372"/>
      <c r="K103" s="286"/>
      <c r="L103" s="179"/>
      <c r="M103" s="287"/>
      <c r="N103" s="286"/>
      <c r="O103" s="179"/>
      <c r="P103" s="287"/>
      <c r="Q103" s="291">
        <f t="shared" si="64"/>
        <v>0</v>
      </c>
      <c r="R103" s="22">
        <f t="shared" si="65"/>
        <v>0</v>
      </c>
      <c r="S103" s="23">
        <f t="shared" si="66"/>
        <v>0</v>
      </c>
    </row>
    <row r="104" spans="1:19" ht="13" x14ac:dyDescent="0.25">
      <c r="A104" s="28" t="s">
        <v>225</v>
      </c>
      <c r="B104" s="288"/>
      <c r="C104" s="289"/>
      <c r="D104" s="289"/>
      <c r="E104" s="290"/>
      <c r="F104" s="21">
        <f t="shared" si="68"/>
        <v>0</v>
      </c>
      <c r="G104" s="156">
        <f>F104*'Consolidated Budget'!D$8</f>
        <v>0</v>
      </c>
      <c r="H104" s="385"/>
      <c r="I104" s="385"/>
      <c r="J104" s="372"/>
      <c r="K104" s="286"/>
      <c r="L104" s="179"/>
      <c r="M104" s="287"/>
      <c r="N104" s="286"/>
      <c r="O104" s="179"/>
      <c r="P104" s="287"/>
      <c r="Q104" s="291">
        <f t="shared" si="64"/>
        <v>0</v>
      </c>
      <c r="R104" s="22">
        <f t="shared" si="65"/>
        <v>0</v>
      </c>
      <c r="S104" s="23">
        <f t="shared" si="66"/>
        <v>0</v>
      </c>
    </row>
    <row r="105" spans="1:19" ht="13" x14ac:dyDescent="0.25">
      <c r="A105" s="24" t="s">
        <v>226</v>
      </c>
      <c r="B105" s="25" t="s">
        <v>40</v>
      </c>
      <c r="C105" s="866"/>
      <c r="D105" s="866"/>
      <c r="E105" s="866"/>
      <c r="F105" s="26">
        <f>SUM(F106:F117)</f>
        <v>0</v>
      </c>
      <c r="G105" s="26">
        <f>SUM(G106:G117)</f>
        <v>0</v>
      </c>
      <c r="H105" s="387">
        <f t="shared" ref="H105:I105" si="69">SUM(H106:H117)</f>
        <v>0</v>
      </c>
      <c r="I105" s="387">
        <f t="shared" si="69"/>
        <v>0</v>
      </c>
      <c r="J105" s="372"/>
      <c r="K105" s="26">
        <f t="shared" ref="K105:L105" si="70">SUM(K106:K117)</f>
        <v>0</v>
      </c>
      <c r="L105" s="26">
        <f t="shared" si="70"/>
        <v>0</v>
      </c>
      <c r="M105" s="287"/>
      <c r="N105" s="26">
        <f t="shared" ref="N105:R105" si="71">SUM(N106:N117)</f>
        <v>0</v>
      </c>
      <c r="O105" s="26">
        <f t="shared" si="71"/>
        <v>0</v>
      </c>
      <c r="P105" s="26">
        <f t="shared" si="71"/>
        <v>0</v>
      </c>
      <c r="Q105" s="26">
        <f t="shared" si="71"/>
        <v>0</v>
      </c>
      <c r="R105" s="26">
        <f t="shared" si="71"/>
        <v>0</v>
      </c>
      <c r="S105" s="23">
        <f t="shared" si="66"/>
        <v>0</v>
      </c>
    </row>
    <row r="106" spans="1:19" ht="13" x14ac:dyDescent="0.25">
      <c r="A106" s="20" t="s">
        <v>227</v>
      </c>
      <c r="B106" s="288"/>
      <c r="C106" s="413"/>
      <c r="D106" s="297"/>
      <c r="E106" s="414"/>
      <c r="F106" s="424">
        <f>D106*E106</f>
        <v>0</v>
      </c>
      <c r="G106" s="156">
        <f>F106*'Consolidated Budget'!D$8</f>
        <v>0</v>
      </c>
      <c r="H106" s="427"/>
      <c r="I106" s="428"/>
      <c r="J106" s="372"/>
      <c r="K106" s="286"/>
      <c r="L106" s="179"/>
      <c r="M106" s="287"/>
      <c r="N106" s="286"/>
      <c r="O106" s="179"/>
      <c r="P106" s="287"/>
      <c r="Q106" s="291">
        <f t="shared" ref="Q106:Q117" si="72">I106+L106+O106</f>
        <v>0</v>
      </c>
      <c r="R106" s="22">
        <f t="shared" ref="R106:R117" si="73">$G106-Q106</f>
        <v>0</v>
      </c>
      <c r="S106" s="23">
        <f t="shared" si="66"/>
        <v>0</v>
      </c>
    </row>
    <row r="107" spans="1:19" ht="27" customHeight="1" x14ac:dyDescent="0.25">
      <c r="A107" s="20" t="s">
        <v>229</v>
      </c>
      <c r="B107" s="288"/>
      <c r="C107" s="413"/>
      <c r="D107" s="297"/>
      <c r="E107" s="414"/>
      <c r="F107" s="424">
        <f>D107*E107</f>
        <v>0</v>
      </c>
      <c r="G107" s="156">
        <f>F107*'Consolidated Budget'!D$8</f>
        <v>0</v>
      </c>
      <c r="H107" s="408"/>
      <c r="I107" s="429"/>
      <c r="J107" s="372"/>
      <c r="K107" s="286"/>
      <c r="L107" s="179"/>
      <c r="M107" s="287"/>
      <c r="N107" s="286"/>
      <c r="O107" s="179"/>
      <c r="P107" s="287"/>
      <c r="Q107" s="291">
        <f t="shared" si="72"/>
        <v>0</v>
      </c>
      <c r="R107" s="22">
        <f t="shared" si="73"/>
        <v>0</v>
      </c>
      <c r="S107" s="23">
        <f t="shared" si="66"/>
        <v>0</v>
      </c>
    </row>
    <row r="108" spans="1:19" ht="32.25" customHeight="1" x14ac:dyDescent="0.25">
      <c r="A108" s="20" t="s">
        <v>231</v>
      </c>
      <c r="B108" s="288"/>
      <c r="C108" s="413"/>
      <c r="D108" s="297"/>
      <c r="E108" s="414"/>
      <c r="F108" s="424">
        <f t="shared" ref="F108:F117" si="74">D108*E108</f>
        <v>0</v>
      </c>
      <c r="G108" s="156">
        <f>F108*'Consolidated Budget'!D$8</f>
        <v>0</v>
      </c>
      <c r="H108" s="408"/>
      <c r="I108" s="429"/>
      <c r="J108" s="372"/>
      <c r="K108" s="286"/>
      <c r="L108" s="179"/>
      <c r="M108" s="287"/>
      <c r="N108" s="286"/>
      <c r="O108" s="179"/>
      <c r="P108" s="287"/>
      <c r="Q108" s="291">
        <f t="shared" si="72"/>
        <v>0</v>
      </c>
      <c r="R108" s="22">
        <f t="shared" si="73"/>
        <v>0</v>
      </c>
      <c r="S108" s="23">
        <f t="shared" si="66"/>
        <v>0</v>
      </c>
    </row>
    <row r="109" spans="1:19" ht="13" x14ac:dyDescent="0.25">
      <c r="A109" s="20" t="s">
        <v>233</v>
      </c>
      <c r="B109" s="288"/>
      <c r="C109" s="413"/>
      <c r="D109" s="297"/>
      <c r="E109" s="414"/>
      <c r="F109" s="424">
        <f t="shared" si="74"/>
        <v>0</v>
      </c>
      <c r="G109" s="156">
        <f>F109*'Consolidated Budget'!D$8</f>
        <v>0</v>
      </c>
      <c r="H109" s="408"/>
      <c r="I109" s="429"/>
      <c r="J109" s="372"/>
      <c r="K109" s="286"/>
      <c r="L109" s="179"/>
      <c r="M109" s="287"/>
      <c r="N109" s="286"/>
      <c r="O109" s="179"/>
      <c r="P109" s="287"/>
      <c r="Q109" s="291">
        <f t="shared" si="72"/>
        <v>0</v>
      </c>
      <c r="R109" s="22">
        <f t="shared" si="73"/>
        <v>0</v>
      </c>
      <c r="S109" s="23">
        <f t="shared" si="66"/>
        <v>0</v>
      </c>
    </row>
    <row r="110" spans="1:19" ht="13" x14ac:dyDescent="0.25">
      <c r="A110" s="20" t="s">
        <v>235</v>
      </c>
      <c r="B110" s="288"/>
      <c r="C110" s="413"/>
      <c r="D110" s="297"/>
      <c r="E110" s="414"/>
      <c r="F110" s="424">
        <f t="shared" si="74"/>
        <v>0</v>
      </c>
      <c r="G110" s="156">
        <f>F110*'Consolidated Budget'!D$8</f>
        <v>0</v>
      </c>
      <c r="H110" s="408"/>
      <c r="I110" s="429"/>
      <c r="J110" s="372"/>
      <c r="K110" s="286"/>
      <c r="L110" s="179"/>
      <c r="M110" s="287"/>
      <c r="N110" s="286"/>
      <c r="O110" s="179"/>
      <c r="P110" s="287"/>
      <c r="Q110" s="291">
        <f t="shared" si="72"/>
        <v>0</v>
      </c>
      <c r="R110" s="22">
        <f t="shared" si="73"/>
        <v>0</v>
      </c>
      <c r="S110" s="23">
        <f t="shared" si="66"/>
        <v>0</v>
      </c>
    </row>
    <row r="111" spans="1:19" ht="13" x14ac:dyDescent="0.25">
      <c r="A111" s="20" t="s">
        <v>237</v>
      </c>
      <c r="B111" s="288"/>
      <c r="C111" s="413"/>
      <c r="D111" s="297"/>
      <c r="E111" s="414"/>
      <c r="F111" s="424">
        <v>0</v>
      </c>
      <c r="G111" s="156">
        <f>F111*'Consolidated Budget'!D$8</f>
        <v>0</v>
      </c>
      <c r="H111" s="408"/>
      <c r="I111" s="429"/>
      <c r="J111" s="372"/>
      <c r="K111" s="286"/>
      <c r="L111" s="179"/>
      <c r="M111" s="287"/>
      <c r="N111" s="286"/>
      <c r="O111" s="179"/>
      <c r="P111" s="287"/>
      <c r="Q111" s="291">
        <f t="shared" si="72"/>
        <v>0</v>
      </c>
      <c r="R111" s="22">
        <f t="shared" si="73"/>
        <v>0</v>
      </c>
      <c r="S111" s="23">
        <f t="shared" si="66"/>
        <v>0</v>
      </c>
    </row>
    <row r="112" spans="1:19" ht="13" x14ac:dyDescent="0.25">
      <c r="A112" s="20" t="s">
        <v>240</v>
      </c>
      <c r="B112" s="288"/>
      <c r="C112" s="413"/>
      <c r="D112" s="297"/>
      <c r="E112" s="414"/>
      <c r="F112" s="424">
        <f t="shared" si="74"/>
        <v>0</v>
      </c>
      <c r="G112" s="156">
        <f>F112*'Consolidated Budget'!D$8</f>
        <v>0</v>
      </c>
      <c r="H112" s="408"/>
      <c r="I112" s="429"/>
      <c r="J112" s="372"/>
      <c r="K112" s="286"/>
      <c r="L112" s="179"/>
      <c r="M112" s="287"/>
      <c r="N112" s="286"/>
      <c r="O112" s="179"/>
      <c r="P112" s="287"/>
      <c r="Q112" s="291">
        <f t="shared" si="72"/>
        <v>0</v>
      </c>
      <c r="R112" s="22">
        <f t="shared" si="73"/>
        <v>0</v>
      </c>
      <c r="S112" s="23">
        <f t="shared" si="66"/>
        <v>0</v>
      </c>
    </row>
    <row r="113" spans="1:19" ht="13" x14ac:dyDescent="0.25">
      <c r="A113" s="20" t="s">
        <v>242</v>
      </c>
      <c r="B113" s="288"/>
      <c r="C113" s="413"/>
      <c r="D113" s="297"/>
      <c r="E113" s="414"/>
      <c r="F113" s="424">
        <v>0</v>
      </c>
      <c r="G113" s="156">
        <f>F113*'Consolidated Budget'!D$8</f>
        <v>0</v>
      </c>
      <c r="H113" s="408"/>
      <c r="I113" s="429"/>
      <c r="J113" s="372"/>
      <c r="K113" s="286"/>
      <c r="L113" s="179"/>
      <c r="M113" s="287"/>
      <c r="N113" s="286"/>
      <c r="O113" s="179"/>
      <c r="P113" s="287"/>
      <c r="Q113" s="291">
        <f t="shared" si="72"/>
        <v>0</v>
      </c>
      <c r="R113" s="22">
        <f t="shared" si="73"/>
        <v>0</v>
      </c>
      <c r="S113" s="23">
        <f t="shared" si="66"/>
        <v>0</v>
      </c>
    </row>
    <row r="114" spans="1:19" ht="13" x14ac:dyDescent="0.25">
      <c r="A114" s="20" t="s">
        <v>244</v>
      </c>
      <c r="B114" s="288"/>
      <c r="C114" s="413"/>
      <c r="D114" s="297"/>
      <c r="E114" s="414"/>
      <c r="F114" s="424">
        <f t="shared" si="74"/>
        <v>0</v>
      </c>
      <c r="G114" s="156">
        <f>F114*'Consolidated Budget'!D$8</f>
        <v>0</v>
      </c>
      <c r="H114" s="408"/>
      <c r="I114" s="429"/>
      <c r="J114" s="372"/>
      <c r="K114" s="286"/>
      <c r="L114" s="179"/>
      <c r="M114" s="287"/>
      <c r="N114" s="286"/>
      <c r="O114" s="179"/>
      <c r="P114" s="287"/>
      <c r="Q114" s="291">
        <f t="shared" si="72"/>
        <v>0</v>
      </c>
      <c r="R114" s="22">
        <f t="shared" si="73"/>
        <v>0</v>
      </c>
      <c r="S114" s="23">
        <f t="shared" si="66"/>
        <v>0</v>
      </c>
    </row>
    <row r="115" spans="1:19" ht="13" x14ac:dyDescent="0.25">
      <c r="A115" s="20" t="s">
        <v>246</v>
      </c>
      <c r="B115" s="288"/>
      <c r="C115" s="413"/>
      <c r="D115" s="297"/>
      <c r="E115" s="414"/>
      <c r="F115" s="424">
        <v>0</v>
      </c>
      <c r="G115" s="156">
        <f>F115*'Consolidated Budget'!D$8</f>
        <v>0</v>
      </c>
      <c r="H115" s="408"/>
      <c r="I115" s="429"/>
      <c r="J115" s="372"/>
      <c r="K115" s="286"/>
      <c r="L115" s="179"/>
      <c r="M115" s="287"/>
      <c r="N115" s="286"/>
      <c r="O115" s="179"/>
      <c r="P115" s="287"/>
      <c r="Q115" s="291">
        <f t="shared" si="72"/>
        <v>0</v>
      </c>
      <c r="R115" s="22">
        <f t="shared" si="73"/>
        <v>0</v>
      </c>
      <c r="S115" s="23">
        <f t="shared" si="66"/>
        <v>0</v>
      </c>
    </row>
    <row r="116" spans="1:19" ht="34.5" customHeight="1" x14ac:dyDescent="0.25">
      <c r="A116" s="20" t="s">
        <v>249</v>
      </c>
      <c r="B116" s="288"/>
      <c r="C116" s="413"/>
      <c r="D116" s="297"/>
      <c r="E116" s="414"/>
      <c r="F116" s="424">
        <f t="shared" si="74"/>
        <v>0</v>
      </c>
      <c r="G116" s="156">
        <f>F116*'Consolidated Budget'!D$8</f>
        <v>0</v>
      </c>
      <c r="H116" s="408"/>
      <c r="I116" s="429"/>
      <c r="J116" s="372"/>
      <c r="K116" s="286"/>
      <c r="L116" s="179"/>
      <c r="M116" s="287"/>
      <c r="N116" s="286"/>
      <c r="O116" s="179"/>
      <c r="P116" s="287"/>
      <c r="Q116" s="291">
        <f t="shared" si="72"/>
        <v>0</v>
      </c>
      <c r="R116" s="22">
        <f t="shared" si="73"/>
        <v>0</v>
      </c>
      <c r="S116" s="23">
        <f t="shared" si="66"/>
        <v>0</v>
      </c>
    </row>
    <row r="117" spans="1:19" ht="13" x14ac:dyDescent="0.25">
      <c r="A117" s="20" t="s">
        <v>251</v>
      </c>
      <c r="B117" s="288"/>
      <c r="C117" s="413"/>
      <c r="D117" s="297"/>
      <c r="E117" s="414"/>
      <c r="F117" s="424">
        <f t="shared" si="74"/>
        <v>0</v>
      </c>
      <c r="G117" s="156">
        <f>F117*'Consolidated Budget'!D$8</f>
        <v>0</v>
      </c>
      <c r="H117" s="408">
        <v>0</v>
      </c>
      <c r="I117" s="429">
        <v>0</v>
      </c>
      <c r="J117" s="372"/>
      <c r="K117" s="286"/>
      <c r="L117" s="179"/>
      <c r="M117" s="287"/>
      <c r="N117" s="286"/>
      <c r="O117" s="179"/>
      <c r="P117" s="287"/>
      <c r="Q117" s="291">
        <f t="shared" si="72"/>
        <v>0</v>
      </c>
      <c r="R117" s="22">
        <f t="shared" si="73"/>
        <v>0</v>
      </c>
      <c r="S117" s="23">
        <f t="shared" si="66"/>
        <v>0</v>
      </c>
    </row>
    <row r="118" spans="1:19" ht="13" hidden="1" x14ac:dyDescent="0.25">
      <c r="A118" s="24" t="s">
        <v>253</v>
      </c>
      <c r="B118" s="25"/>
      <c r="C118" s="866"/>
      <c r="D118" s="866"/>
      <c r="E118" s="866"/>
      <c r="F118" s="26">
        <f>SUM(F119:F126)</f>
        <v>0</v>
      </c>
      <c r="G118" s="26">
        <f>SUM(G119:G126)</f>
        <v>0</v>
      </c>
      <c r="H118" s="387">
        <f t="shared" ref="H118:I118" si="75">SUM(H119:H126)</f>
        <v>0</v>
      </c>
      <c r="I118" s="387">
        <f t="shared" si="75"/>
        <v>0</v>
      </c>
      <c r="J118" s="372"/>
      <c r="K118" s="26">
        <f t="shared" ref="K118:L118" si="76">SUM(K119:K126)</f>
        <v>0</v>
      </c>
      <c r="L118" s="26">
        <f t="shared" si="76"/>
        <v>0</v>
      </c>
      <c r="M118" s="287"/>
      <c r="N118" s="26">
        <f t="shared" ref="N118:R118" si="77">SUM(N119:N126)</f>
        <v>0</v>
      </c>
      <c r="O118" s="26">
        <f t="shared" si="77"/>
        <v>0</v>
      </c>
      <c r="P118" s="26">
        <f t="shared" si="77"/>
        <v>0</v>
      </c>
      <c r="Q118" s="26">
        <f t="shared" si="77"/>
        <v>0</v>
      </c>
      <c r="R118" s="26">
        <f t="shared" si="77"/>
        <v>0</v>
      </c>
      <c r="S118" s="23">
        <f t="shared" si="66"/>
        <v>0</v>
      </c>
    </row>
    <row r="119" spans="1:19" ht="13" hidden="1" x14ac:dyDescent="0.25">
      <c r="A119" s="20" t="s">
        <v>254</v>
      </c>
      <c r="B119" s="288"/>
      <c r="C119" s="289"/>
      <c r="D119" s="289"/>
      <c r="E119" s="290"/>
      <c r="F119" s="424">
        <f t="shared" ref="F119:F122" si="78">D119*E119</f>
        <v>0</v>
      </c>
      <c r="G119" s="156">
        <f>F119*'Consolidated Budget'!D$8</f>
        <v>0</v>
      </c>
      <c r="H119" s="425"/>
      <c r="I119" s="425"/>
      <c r="J119" s="372"/>
      <c r="K119" s="286">
        <v>0</v>
      </c>
      <c r="L119" s="179">
        <v>0</v>
      </c>
      <c r="M119" s="287"/>
      <c r="N119" s="286"/>
      <c r="O119" s="179"/>
      <c r="P119" s="287"/>
      <c r="Q119" s="291">
        <f t="shared" ref="Q119:Q126" si="79">I119+L119+O119</f>
        <v>0</v>
      </c>
      <c r="R119" s="22">
        <f t="shared" ref="R119:R126" si="80">$G119-Q119</f>
        <v>0</v>
      </c>
      <c r="S119" s="23">
        <f t="shared" si="66"/>
        <v>0</v>
      </c>
    </row>
    <row r="120" spans="1:19" ht="13" hidden="1" x14ac:dyDescent="0.25">
      <c r="A120" s="20" t="s">
        <v>256</v>
      </c>
      <c r="B120" s="288"/>
      <c r="C120" s="289"/>
      <c r="D120" s="289"/>
      <c r="E120" s="290"/>
      <c r="F120" s="424">
        <f t="shared" si="78"/>
        <v>0</v>
      </c>
      <c r="G120" s="156">
        <f>F120*'Consolidated Budget'!D$8</f>
        <v>0</v>
      </c>
      <c r="H120" s="425"/>
      <c r="I120" s="425"/>
      <c r="J120" s="372"/>
      <c r="K120" s="286">
        <v>0</v>
      </c>
      <c r="L120" s="179">
        <v>0</v>
      </c>
      <c r="M120" s="287"/>
      <c r="N120" s="286"/>
      <c r="O120" s="179"/>
      <c r="P120" s="287"/>
      <c r="Q120" s="291">
        <f t="shared" si="79"/>
        <v>0</v>
      </c>
      <c r="R120" s="22">
        <f t="shared" si="80"/>
        <v>0</v>
      </c>
      <c r="S120" s="23">
        <f t="shared" si="66"/>
        <v>0</v>
      </c>
    </row>
    <row r="121" spans="1:19" ht="13" hidden="1" x14ac:dyDescent="0.25">
      <c r="A121" s="20" t="s">
        <v>259</v>
      </c>
      <c r="B121" s="288"/>
      <c r="C121" s="289"/>
      <c r="D121" s="289"/>
      <c r="E121" s="290"/>
      <c r="F121" s="424">
        <f t="shared" si="78"/>
        <v>0</v>
      </c>
      <c r="G121" s="156">
        <f>F121*'Consolidated Budget'!D$8</f>
        <v>0</v>
      </c>
      <c r="H121" s="425"/>
      <c r="I121" s="425"/>
      <c r="J121" s="372"/>
      <c r="K121" s="286"/>
      <c r="L121" s="179"/>
      <c r="M121" s="287"/>
      <c r="N121" s="286"/>
      <c r="O121" s="179"/>
      <c r="P121" s="287"/>
      <c r="Q121" s="291">
        <f t="shared" si="79"/>
        <v>0</v>
      </c>
      <c r="R121" s="22">
        <f t="shared" si="80"/>
        <v>0</v>
      </c>
      <c r="S121" s="23">
        <f t="shared" si="66"/>
        <v>0</v>
      </c>
    </row>
    <row r="122" spans="1:19" ht="13" hidden="1" x14ac:dyDescent="0.25">
      <c r="A122" s="20" t="s">
        <v>260</v>
      </c>
      <c r="B122" s="288"/>
      <c r="C122" s="289"/>
      <c r="D122" s="289"/>
      <c r="E122" s="290"/>
      <c r="F122" s="424">
        <f t="shared" si="78"/>
        <v>0</v>
      </c>
      <c r="G122" s="156">
        <f>F122*'Consolidated Budget'!D$8</f>
        <v>0</v>
      </c>
      <c r="H122" s="425"/>
      <c r="I122" s="425"/>
      <c r="J122" s="372"/>
      <c r="K122" s="286"/>
      <c r="L122" s="179"/>
      <c r="M122" s="287"/>
      <c r="N122" s="286"/>
      <c r="O122" s="179"/>
      <c r="P122" s="287"/>
      <c r="Q122" s="291">
        <f t="shared" si="79"/>
        <v>0</v>
      </c>
      <c r="R122" s="22">
        <f t="shared" si="80"/>
        <v>0</v>
      </c>
      <c r="S122" s="23">
        <f t="shared" si="66"/>
        <v>0</v>
      </c>
    </row>
    <row r="123" spans="1:19" ht="13" hidden="1" x14ac:dyDescent="0.25">
      <c r="A123" s="20" t="s">
        <v>261</v>
      </c>
      <c r="B123" s="288"/>
      <c r="C123" s="289"/>
      <c r="D123" s="289"/>
      <c r="E123" s="290"/>
      <c r="F123" s="21">
        <f t="shared" ref="F123:F126" si="81">D123*E123</f>
        <v>0</v>
      </c>
      <c r="G123" s="156">
        <f>F123*'Consolidated Budget'!D$8</f>
        <v>0</v>
      </c>
      <c r="H123" s="385"/>
      <c r="I123" s="385"/>
      <c r="J123" s="372"/>
      <c r="K123" s="286"/>
      <c r="L123" s="179"/>
      <c r="M123" s="287"/>
      <c r="N123" s="286"/>
      <c r="O123" s="179"/>
      <c r="P123" s="287"/>
      <c r="Q123" s="291">
        <f t="shared" si="79"/>
        <v>0</v>
      </c>
      <c r="R123" s="22">
        <f t="shared" si="80"/>
        <v>0</v>
      </c>
      <c r="S123" s="23">
        <f t="shared" si="66"/>
        <v>0</v>
      </c>
    </row>
    <row r="124" spans="1:19" ht="13" hidden="1" x14ac:dyDescent="0.25">
      <c r="A124" s="20" t="s">
        <v>262</v>
      </c>
      <c r="B124" s="288"/>
      <c r="C124" s="289"/>
      <c r="D124" s="289"/>
      <c r="E124" s="290"/>
      <c r="F124" s="21">
        <f t="shared" si="81"/>
        <v>0</v>
      </c>
      <c r="G124" s="156">
        <f>F124*'Consolidated Budget'!D$8</f>
        <v>0</v>
      </c>
      <c r="H124" s="385"/>
      <c r="I124" s="385"/>
      <c r="J124" s="372"/>
      <c r="K124" s="286"/>
      <c r="L124" s="179"/>
      <c r="M124" s="287"/>
      <c r="N124" s="286"/>
      <c r="O124" s="179"/>
      <c r="P124" s="287"/>
      <c r="Q124" s="291">
        <f t="shared" si="79"/>
        <v>0</v>
      </c>
      <c r="R124" s="22">
        <f t="shared" si="80"/>
        <v>0</v>
      </c>
      <c r="S124" s="23">
        <f t="shared" si="66"/>
        <v>0</v>
      </c>
    </row>
    <row r="125" spans="1:19" ht="13" hidden="1" x14ac:dyDescent="0.25">
      <c r="A125" s="20" t="s">
        <v>263</v>
      </c>
      <c r="B125" s="288"/>
      <c r="C125" s="289"/>
      <c r="D125" s="289"/>
      <c r="E125" s="290"/>
      <c r="F125" s="21">
        <f t="shared" si="81"/>
        <v>0</v>
      </c>
      <c r="G125" s="156">
        <f>F125*'Consolidated Budget'!D$8</f>
        <v>0</v>
      </c>
      <c r="H125" s="385"/>
      <c r="I125" s="385"/>
      <c r="J125" s="372"/>
      <c r="K125" s="286"/>
      <c r="L125" s="179"/>
      <c r="M125" s="287"/>
      <c r="N125" s="286"/>
      <c r="O125" s="179"/>
      <c r="P125" s="287"/>
      <c r="Q125" s="291">
        <f t="shared" si="79"/>
        <v>0</v>
      </c>
      <c r="R125" s="22">
        <f t="shared" si="80"/>
        <v>0</v>
      </c>
      <c r="S125" s="23">
        <f t="shared" si="66"/>
        <v>0</v>
      </c>
    </row>
    <row r="126" spans="1:19" ht="13" hidden="1" x14ac:dyDescent="0.25">
      <c r="A126" s="20" t="s">
        <v>264</v>
      </c>
      <c r="B126" s="288"/>
      <c r="C126" s="289"/>
      <c r="D126" s="289"/>
      <c r="E126" s="290"/>
      <c r="F126" s="21">
        <f t="shared" si="81"/>
        <v>0</v>
      </c>
      <c r="G126" s="156">
        <f>F126*'Consolidated Budget'!D$8</f>
        <v>0</v>
      </c>
      <c r="H126" s="385"/>
      <c r="I126" s="385"/>
      <c r="J126" s="372"/>
      <c r="K126" s="286"/>
      <c r="L126" s="179"/>
      <c r="M126" s="287"/>
      <c r="N126" s="286"/>
      <c r="O126" s="179"/>
      <c r="P126" s="287"/>
      <c r="Q126" s="291">
        <f t="shared" si="79"/>
        <v>0</v>
      </c>
      <c r="R126" s="22">
        <f t="shared" si="80"/>
        <v>0</v>
      </c>
      <c r="S126" s="23">
        <f t="shared" si="66"/>
        <v>0</v>
      </c>
    </row>
    <row r="127" spans="1:19" ht="13" hidden="1" x14ac:dyDescent="0.25">
      <c r="A127" s="24" t="s">
        <v>265</v>
      </c>
      <c r="B127" s="25"/>
      <c r="C127" s="866"/>
      <c r="D127" s="866"/>
      <c r="E127" s="866"/>
      <c r="F127" s="26">
        <f>SUM(F128:F139)</f>
        <v>0</v>
      </c>
      <c r="G127" s="26">
        <f>SUM(G128:G139)</f>
        <v>0</v>
      </c>
      <c r="H127" s="387">
        <f t="shared" ref="H127:I127" si="82">SUM(H128:H139)</f>
        <v>0</v>
      </c>
      <c r="I127" s="387">
        <f t="shared" si="82"/>
        <v>0</v>
      </c>
      <c r="J127" s="372"/>
      <c r="K127" s="26">
        <f t="shared" ref="K127:L127" si="83">SUM(K128:K139)</f>
        <v>0</v>
      </c>
      <c r="L127" s="26">
        <f t="shared" si="83"/>
        <v>0</v>
      </c>
      <c r="M127" s="287"/>
      <c r="N127" s="26">
        <f t="shared" ref="N127:R127" si="84">SUM(N128:N139)</f>
        <v>0</v>
      </c>
      <c r="O127" s="26">
        <f t="shared" si="84"/>
        <v>0</v>
      </c>
      <c r="P127" s="26">
        <f t="shared" si="84"/>
        <v>0</v>
      </c>
      <c r="Q127" s="26">
        <f t="shared" si="84"/>
        <v>0</v>
      </c>
      <c r="R127" s="26">
        <f t="shared" si="84"/>
        <v>0</v>
      </c>
      <c r="S127" s="23">
        <f t="shared" si="66"/>
        <v>0</v>
      </c>
    </row>
    <row r="128" spans="1:19" ht="13" hidden="1" x14ac:dyDescent="0.25">
      <c r="A128" s="20" t="s">
        <v>266</v>
      </c>
      <c r="B128" s="288"/>
      <c r="C128" s="289"/>
      <c r="D128" s="430"/>
      <c r="E128" s="431"/>
      <c r="F128" s="424">
        <f t="shared" ref="F128:F135" si="85">D128*E128</f>
        <v>0</v>
      </c>
      <c r="G128" s="156">
        <f>F128*'Consolidated Budget'!D$8</f>
        <v>0</v>
      </c>
      <c r="H128" s="425"/>
      <c r="I128" s="425"/>
      <c r="J128" s="372"/>
      <c r="K128" s="286"/>
      <c r="L128" s="179"/>
      <c r="M128" s="287"/>
      <c r="N128" s="286"/>
      <c r="O128" s="179"/>
      <c r="P128" s="287"/>
      <c r="Q128" s="291">
        <f t="shared" ref="Q128:Q139" si="86">I128+L128+O128</f>
        <v>0</v>
      </c>
      <c r="R128" s="22">
        <f t="shared" ref="R128:R139" si="87">$G128-Q128</f>
        <v>0</v>
      </c>
      <c r="S128" s="23">
        <f t="shared" si="66"/>
        <v>0</v>
      </c>
    </row>
    <row r="129" spans="1:19" ht="13" hidden="1" x14ac:dyDescent="0.25">
      <c r="A129" s="20" t="s">
        <v>268</v>
      </c>
      <c r="B129" s="288"/>
      <c r="C129" s="289"/>
      <c r="D129" s="430"/>
      <c r="E129" s="431"/>
      <c r="F129" s="424">
        <f t="shared" si="85"/>
        <v>0</v>
      </c>
      <c r="G129" s="156">
        <f>F129*'Consolidated Budget'!D$8</f>
        <v>0</v>
      </c>
      <c r="H129" s="425"/>
      <c r="I129" s="425"/>
      <c r="J129" s="372"/>
      <c r="K129" s="286"/>
      <c r="L129" s="179"/>
      <c r="M129" s="287"/>
      <c r="N129" s="286"/>
      <c r="O129" s="179"/>
      <c r="P129" s="287"/>
      <c r="Q129" s="291">
        <f t="shared" si="86"/>
        <v>0</v>
      </c>
      <c r="R129" s="22">
        <f t="shared" si="87"/>
        <v>0</v>
      </c>
      <c r="S129" s="23">
        <f t="shared" si="66"/>
        <v>0</v>
      </c>
    </row>
    <row r="130" spans="1:19" ht="13" hidden="1" x14ac:dyDescent="0.25">
      <c r="A130" s="20" t="s">
        <v>270</v>
      </c>
      <c r="B130" s="288"/>
      <c r="C130" s="289"/>
      <c r="D130" s="430"/>
      <c r="E130" s="431"/>
      <c r="F130" s="424">
        <f t="shared" si="85"/>
        <v>0</v>
      </c>
      <c r="G130" s="156">
        <f>F130*'Consolidated Budget'!D$8</f>
        <v>0</v>
      </c>
      <c r="H130" s="425"/>
      <c r="I130" s="425"/>
      <c r="J130" s="372"/>
      <c r="K130" s="286"/>
      <c r="L130" s="179"/>
      <c r="M130" s="287"/>
      <c r="N130" s="286"/>
      <c r="O130" s="179"/>
      <c r="P130" s="287"/>
      <c r="Q130" s="291">
        <f t="shared" si="86"/>
        <v>0</v>
      </c>
      <c r="R130" s="22">
        <f t="shared" si="87"/>
        <v>0</v>
      </c>
      <c r="S130" s="23">
        <f t="shared" si="66"/>
        <v>0</v>
      </c>
    </row>
    <row r="131" spans="1:19" ht="13" hidden="1" x14ac:dyDescent="0.25">
      <c r="A131" s="20" t="s">
        <v>273</v>
      </c>
      <c r="B131" s="288"/>
      <c r="C131" s="289"/>
      <c r="D131" s="430"/>
      <c r="E131" s="431"/>
      <c r="F131" s="424">
        <v>0</v>
      </c>
      <c r="G131" s="156">
        <f>F131*'Consolidated Budget'!D$8</f>
        <v>0</v>
      </c>
      <c r="H131" s="425"/>
      <c r="I131" s="425"/>
      <c r="J131" s="372"/>
      <c r="K131" s="286"/>
      <c r="L131" s="179"/>
      <c r="M131" s="287"/>
      <c r="N131" s="286"/>
      <c r="O131" s="179"/>
      <c r="P131" s="287"/>
      <c r="Q131" s="291">
        <f t="shared" si="86"/>
        <v>0</v>
      </c>
      <c r="R131" s="22">
        <f t="shared" si="87"/>
        <v>0</v>
      </c>
      <c r="S131" s="23">
        <f t="shared" si="66"/>
        <v>0</v>
      </c>
    </row>
    <row r="132" spans="1:19" ht="13" hidden="1" x14ac:dyDescent="0.25">
      <c r="A132" s="20" t="s">
        <v>275</v>
      </c>
      <c r="B132" s="288"/>
      <c r="C132" s="289"/>
      <c r="D132" s="430"/>
      <c r="E132" s="431"/>
      <c r="F132" s="424">
        <f t="shared" si="85"/>
        <v>0</v>
      </c>
      <c r="G132" s="156">
        <f>F132*'Consolidated Budget'!D$8</f>
        <v>0</v>
      </c>
      <c r="H132" s="425"/>
      <c r="I132" s="425"/>
      <c r="J132" s="372"/>
      <c r="K132" s="286"/>
      <c r="L132" s="179"/>
      <c r="M132" s="287"/>
      <c r="N132" s="286"/>
      <c r="O132" s="179"/>
      <c r="P132" s="287"/>
      <c r="Q132" s="291">
        <f t="shared" si="86"/>
        <v>0</v>
      </c>
      <c r="R132" s="22">
        <f t="shared" si="87"/>
        <v>0</v>
      </c>
      <c r="S132" s="23">
        <f t="shared" si="66"/>
        <v>0</v>
      </c>
    </row>
    <row r="133" spans="1:19" ht="13" hidden="1" x14ac:dyDescent="0.25">
      <c r="A133" s="20" t="s">
        <v>277</v>
      </c>
      <c r="B133" s="288"/>
      <c r="C133" s="289"/>
      <c r="D133" s="430"/>
      <c r="E133" s="431"/>
      <c r="F133" s="424">
        <f t="shared" si="85"/>
        <v>0</v>
      </c>
      <c r="G133" s="156">
        <f>F133*'Consolidated Budget'!D$8</f>
        <v>0</v>
      </c>
      <c r="H133" s="425"/>
      <c r="I133" s="425"/>
      <c r="J133" s="372"/>
      <c r="K133" s="286"/>
      <c r="L133" s="179"/>
      <c r="M133" s="287"/>
      <c r="N133" s="286"/>
      <c r="O133" s="179"/>
      <c r="P133" s="287"/>
      <c r="Q133" s="291">
        <f t="shared" si="86"/>
        <v>0</v>
      </c>
      <c r="R133" s="22">
        <f t="shared" si="87"/>
        <v>0</v>
      </c>
      <c r="S133" s="23">
        <f t="shared" si="66"/>
        <v>0</v>
      </c>
    </row>
    <row r="134" spans="1:19" ht="13" hidden="1" x14ac:dyDescent="0.25">
      <c r="A134" s="20" t="s">
        <v>279</v>
      </c>
      <c r="B134" s="288"/>
      <c r="C134" s="289"/>
      <c r="D134" s="430"/>
      <c r="E134" s="431"/>
      <c r="F134" s="424">
        <f t="shared" si="85"/>
        <v>0</v>
      </c>
      <c r="G134" s="156">
        <f>F134*'Consolidated Budget'!D$8</f>
        <v>0</v>
      </c>
      <c r="H134" s="425"/>
      <c r="I134" s="425"/>
      <c r="J134" s="372"/>
      <c r="K134" s="286"/>
      <c r="L134" s="179"/>
      <c r="M134" s="287"/>
      <c r="N134" s="286"/>
      <c r="O134" s="179"/>
      <c r="P134" s="287"/>
      <c r="Q134" s="291">
        <f t="shared" si="86"/>
        <v>0</v>
      </c>
      <c r="R134" s="22">
        <f t="shared" si="87"/>
        <v>0</v>
      </c>
      <c r="S134" s="23">
        <f t="shared" si="66"/>
        <v>0</v>
      </c>
    </row>
    <row r="135" spans="1:19" ht="13" hidden="1" x14ac:dyDescent="0.25">
      <c r="A135" s="20" t="s">
        <v>281</v>
      </c>
      <c r="B135" s="288"/>
      <c r="C135" s="289"/>
      <c r="D135" s="430"/>
      <c r="E135" s="431"/>
      <c r="F135" s="424">
        <f t="shared" si="85"/>
        <v>0</v>
      </c>
      <c r="G135" s="156">
        <f>F135*'Consolidated Budget'!D$8</f>
        <v>0</v>
      </c>
      <c r="H135" s="425"/>
      <c r="I135" s="425"/>
      <c r="J135" s="372"/>
      <c r="K135" s="286"/>
      <c r="L135" s="179"/>
      <c r="M135" s="287"/>
      <c r="N135" s="286"/>
      <c r="O135" s="179"/>
      <c r="P135" s="287"/>
      <c r="Q135" s="291">
        <f t="shared" si="86"/>
        <v>0</v>
      </c>
      <c r="R135" s="22">
        <f t="shared" si="87"/>
        <v>0</v>
      </c>
      <c r="S135" s="23">
        <f t="shared" si="66"/>
        <v>0</v>
      </c>
    </row>
    <row r="136" spans="1:19" ht="13" hidden="1" x14ac:dyDescent="0.25">
      <c r="A136" s="20" t="s">
        <v>283</v>
      </c>
      <c r="B136" s="288"/>
      <c r="C136" s="289"/>
      <c r="D136" s="430"/>
      <c r="E136" s="431"/>
      <c r="F136" s="432">
        <v>0</v>
      </c>
      <c r="G136" s="156">
        <f>F136*'Consolidated Budget'!D$8</f>
        <v>0</v>
      </c>
      <c r="H136" s="425"/>
      <c r="I136" s="425"/>
      <c r="J136" s="372"/>
      <c r="K136" s="286"/>
      <c r="L136" s="179"/>
      <c r="M136" s="287"/>
      <c r="N136" s="286"/>
      <c r="O136" s="179"/>
      <c r="P136" s="287"/>
      <c r="Q136" s="291">
        <f t="shared" si="86"/>
        <v>0</v>
      </c>
      <c r="R136" s="22">
        <f t="shared" si="87"/>
        <v>0</v>
      </c>
      <c r="S136" s="23">
        <f t="shared" si="66"/>
        <v>0</v>
      </c>
    </row>
    <row r="137" spans="1:19" ht="13" hidden="1" x14ac:dyDescent="0.25">
      <c r="A137" s="20" t="s">
        <v>285</v>
      </c>
      <c r="B137" s="288"/>
      <c r="C137" s="289"/>
      <c r="D137" s="430"/>
      <c r="E137" s="431"/>
      <c r="F137" s="432">
        <v>0</v>
      </c>
      <c r="G137" s="156">
        <f>F137*'Consolidated Budget'!D$8</f>
        <v>0</v>
      </c>
      <c r="H137" s="425"/>
      <c r="I137" s="425"/>
      <c r="J137" s="372"/>
      <c r="K137" s="286"/>
      <c r="L137" s="179"/>
      <c r="M137" s="287"/>
      <c r="N137" s="286"/>
      <c r="O137" s="179"/>
      <c r="P137" s="287"/>
      <c r="Q137" s="291">
        <f t="shared" si="86"/>
        <v>0</v>
      </c>
      <c r="R137" s="22">
        <f t="shared" si="87"/>
        <v>0</v>
      </c>
      <c r="S137" s="23">
        <f t="shared" si="66"/>
        <v>0</v>
      </c>
    </row>
    <row r="138" spans="1:19" ht="13" hidden="1" x14ac:dyDescent="0.25">
      <c r="A138" s="20" t="s">
        <v>287</v>
      </c>
      <c r="B138" s="288"/>
      <c r="C138" s="289"/>
      <c r="D138" s="430"/>
      <c r="E138" s="431"/>
      <c r="F138" s="432">
        <v>0</v>
      </c>
      <c r="G138" s="156">
        <f>F138*'Consolidated Budget'!D$8</f>
        <v>0</v>
      </c>
      <c r="H138" s="425"/>
      <c r="I138" s="425"/>
      <c r="J138" s="372"/>
      <c r="K138" s="286"/>
      <c r="L138" s="179"/>
      <c r="M138" s="287"/>
      <c r="N138" s="286"/>
      <c r="O138" s="179"/>
      <c r="P138" s="287"/>
      <c r="Q138" s="291">
        <f t="shared" si="86"/>
        <v>0</v>
      </c>
      <c r="R138" s="22">
        <f t="shared" si="87"/>
        <v>0</v>
      </c>
      <c r="S138" s="23">
        <f t="shared" si="66"/>
        <v>0</v>
      </c>
    </row>
    <row r="139" spans="1:19" ht="13" hidden="1" x14ac:dyDescent="0.25">
      <c r="A139" s="20" t="s">
        <v>289</v>
      </c>
      <c r="B139" s="288"/>
      <c r="C139" s="289"/>
      <c r="D139" s="430"/>
      <c r="E139" s="433"/>
      <c r="F139" s="432">
        <v>0</v>
      </c>
      <c r="G139" s="156">
        <f>F139*'Consolidated Budget'!D$8</f>
        <v>0</v>
      </c>
      <c r="H139" s="425"/>
      <c r="I139" s="425"/>
      <c r="J139" s="372"/>
      <c r="K139" s="286"/>
      <c r="L139" s="179"/>
      <c r="M139" s="287"/>
      <c r="N139" s="286"/>
      <c r="O139" s="179"/>
      <c r="P139" s="287"/>
      <c r="Q139" s="291">
        <f t="shared" si="86"/>
        <v>0</v>
      </c>
      <c r="R139" s="22">
        <f t="shared" si="87"/>
        <v>0</v>
      </c>
      <c r="S139" s="23">
        <f t="shared" si="66"/>
        <v>0</v>
      </c>
    </row>
    <row r="140" spans="1:19" ht="22.4" customHeight="1" x14ac:dyDescent="0.25">
      <c r="A140" s="899" t="s">
        <v>320</v>
      </c>
      <c r="B140" s="899"/>
      <c r="C140" s="899"/>
      <c r="D140" s="899"/>
      <c r="E140" s="899"/>
      <c r="F140" s="34">
        <f>F33+F42+F51+F60+F69+F78+F87+F96+F105+F118+F127</f>
        <v>0</v>
      </c>
      <c r="G140" s="34">
        <f t="shared" ref="G140:I140" si="88">G33+G42+G51+G60+G69+G78+G87+G96+G105+G118+G127</f>
        <v>0</v>
      </c>
      <c r="H140" s="34">
        <f t="shared" si="88"/>
        <v>0</v>
      </c>
      <c r="I140" s="34">
        <f t="shared" si="88"/>
        <v>0</v>
      </c>
      <c r="J140" s="372"/>
      <c r="K140" s="34">
        <f>K33+K42+K51+K60+K69+K78+K87+K96+K105+K118+K127</f>
        <v>0</v>
      </c>
      <c r="L140" s="34">
        <f>L33+L42+L51+L60+L69+L78+L87+L96+L105+L118+L127</f>
        <v>0</v>
      </c>
      <c r="M140" s="287"/>
      <c r="N140" s="34">
        <f>N33+N42+N51+N60+N69+N78+N87+N96+N105+N118+N127</f>
        <v>0</v>
      </c>
      <c r="O140" s="34">
        <f>O33+O42+O51+O60+O69+O78+O87+O96+O105+O118+O127</f>
        <v>0</v>
      </c>
      <c r="P140" s="34"/>
      <c r="Q140" s="34">
        <f>Q33+Q42+Q51+Q60+Q69+Q78+Q87+Q96+Q105+Q118+Q127</f>
        <v>0</v>
      </c>
      <c r="R140" s="34">
        <f>R33+R42+R51+R60+R69+R78+R87+R96+R105+R118+R127</f>
        <v>0</v>
      </c>
      <c r="S140" s="23">
        <f t="shared" ref="S140" si="89">IFERROR(Q140/$G140,0)</f>
        <v>0</v>
      </c>
    </row>
    <row r="141" spans="1:19" ht="29.9" customHeight="1" x14ac:dyDescent="0.25">
      <c r="A141" s="128">
        <v>3</v>
      </c>
      <c r="B141" s="900" t="s">
        <v>321</v>
      </c>
      <c r="C141" s="900"/>
      <c r="D141" s="900"/>
      <c r="E141" s="900"/>
      <c r="F141" s="900"/>
      <c r="G141" s="900"/>
      <c r="H141" s="389"/>
      <c r="I141" s="390"/>
      <c r="J141" s="372"/>
      <c r="K141" s="279"/>
      <c r="L141" s="160"/>
      <c r="M141" s="287"/>
      <c r="N141" s="279"/>
      <c r="O141" s="160"/>
      <c r="P141" s="287"/>
      <c r="Q141" s="160"/>
      <c r="R141" s="160"/>
      <c r="S141" s="161">
        <f t="shared" ref="S141" si="90">IFERROR(R141/$G141,0)</f>
        <v>0</v>
      </c>
    </row>
    <row r="142" spans="1:19" ht="13" x14ac:dyDescent="0.25">
      <c r="A142" s="42" t="s">
        <v>391</v>
      </c>
      <c r="B142" s="178"/>
      <c r="C142" s="411"/>
      <c r="D142" s="412"/>
      <c r="E142" s="439"/>
      <c r="F142" s="424">
        <f t="shared" ref="F142:F150" si="91">D142*E142</f>
        <v>0</v>
      </c>
      <c r="G142" s="156">
        <f>F142*'Consolidated Budget'!D$8</f>
        <v>0</v>
      </c>
      <c r="H142" s="427"/>
      <c r="I142" s="428"/>
      <c r="J142" s="372"/>
      <c r="K142" s="286"/>
      <c r="L142" s="179"/>
      <c r="M142" s="287"/>
      <c r="N142" s="286"/>
      <c r="O142" s="179"/>
      <c r="P142" s="287"/>
      <c r="Q142" s="291">
        <f t="shared" ref="Q142:Q150" si="92">I142+L142+O142</f>
        <v>0</v>
      </c>
      <c r="R142" s="22">
        <f t="shared" ref="R142:R148" si="93">$G142-Q142</f>
        <v>0</v>
      </c>
      <c r="S142" s="23">
        <f t="shared" ref="S142:S150" si="94">IFERROR(Q142/$G142,0)</f>
        <v>0</v>
      </c>
    </row>
    <row r="143" spans="1:19" ht="13" x14ac:dyDescent="0.25">
      <c r="A143" s="42" t="s">
        <v>392</v>
      </c>
      <c r="B143" s="178"/>
      <c r="C143" s="413"/>
      <c r="D143" s="297"/>
      <c r="E143" s="414"/>
      <c r="F143" s="424">
        <f t="shared" si="91"/>
        <v>0</v>
      </c>
      <c r="G143" s="156">
        <f>F143*'Consolidated Budget'!D$8</f>
        <v>0</v>
      </c>
      <c r="H143" s="408"/>
      <c r="I143" s="429"/>
      <c r="J143" s="372"/>
      <c r="K143" s="286"/>
      <c r="L143" s="179"/>
      <c r="M143" s="287"/>
      <c r="N143" s="286"/>
      <c r="O143" s="179"/>
      <c r="P143" s="287"/>
      <c r="Q143" s="291">
        <f t="shared" si="92"/>
        <v>0</v>
      </c>
      <c r="R143" s="22">
        <f t="shared" si="93"/>
        <v>0</v>
      </c>
      <c r="S143" s="23">
        <f t="shared" si="94"/>
        <v>0</v>
      </c>
    </row>
    <row r="144" spans="1:19" ht="13" x14ac:dyDescent="0.25">
      <c r="A144" s="42" t="s">
        <v>393</v>
      </c>
      <c r="B144" s="178"/>
      <c r="C144" s="413"/>
      <c r="D144" s="297"/>
      <c r="E144" s="414"/>
      <c r="F144" s="417">
        <v>0</v>
      </c>
      <c r="G144" s="156">
        <f>F144*'Consolidated Budget'!D$8</f>
        <v>0</v>
      </c>
      <c r="H144" s="408"/>
      <c r="I144" s="429"/>
      <c r="J144" s="372"/>
      <c r="K144" s="286"/>
      <c r="L144" s="179"/>
      <c r="M144" s="287"/>
      <c r="N144" s="286"/>
      <c r="O144" s="179"/>
      <c r="P144" s="287"/>
      <c r="Q144" s="291">
        <f t="shared" si="92"/>
        <v>0</v>
      </c>
      <c r="R144" s="22">
        <f t="shared" si="93"/>
        <v>0</v>
      </c>
      <c r="S144" s="23">
        <f t="shared" si="94"/>
        <v>0</v>
      </c>
    </row>
    <row r="145" spans="1:19" ht="13" x14ac:dyDescent="0.25">
      <c r="A145" s="42" t="s">
        <v>394</v>
      </c>
      <c r="B145" s="178"/>
      <c r="C145" s="413"/>
      <c r="D145" s="297"/>
      <c r="E145" s="418"/>
      <c r="F145" s="424">
        <f t="shared" si="91"/>
        <v>0</v>
      </c>
      <c r="G145" s="156">
        <f>F145*'Consolidated Budget'!D$8</f>
        <v>0</v>
      </c>
      <c r="H145" s="408"/>
      <c r="I145" s="429"/>
      <c r="J145" s="372"/>
      <c r="K145" s="286"/>
      <c r="L145" s="179"/>
      <c r="M145" s="287"/>
      <c r="N145" s="286"/>
      <c r="O145" s="179"/>
      <c r="P145" s="287"/>
      <c r="Q145" s="291">
        <f t="shared" si="92"/>
        <v>0</v>
      </c>
      <c r="R145" s="22">
        <f t="shared" si="93"/>
        <v>0</v>
      </c>
      <c r="S145" s="23">
        <f t="shared" si="94"/>
        <v>0</v>
      </c>
    </row>
    <row r="146" spans="1:19" ht="13" x14ac:dyDescent="0.25">
      <c r="A146" s="42" t="s">
        <v>395</v>
      </c>
      <c r="B146" s="178"/>
      <c r="C146" s="413"/>
      <c r="D146" s="297"/>
      <c r="E146" s="414"/>
      <c r="F146" s="424">
        <f t="shared" si="91"/>
        <v>0</v>
      </c>
      <c r="G146" s="156">
        <f>F146*'Consolidated Budget'!D$8</f>
        <v>0</v>
      </c>
      <c r="H146" s="408"/>
      <c r="I146" s="429"/>
      <c r="J146" s="372"/>
      <c r="K146" s="286"/>
      <c r="L146" s="179"/>
      <c r="M146" s="287"/>
      <c r="N146" s="286"/>
      <c r="O146" s="179"/>
      <c r="P146" s="287"/>
      <c r="Q146" s="291">
        <f t="shared" si="92"/>
        <v>0</v>
      </c>
      <c r="R146" s="22">
        <f t="shared" si="93"/>
        <v>0</v>
      </c>
      <c r="S146" s="23">
        <f t="shared" si="94"/>
        <v>0</v>
      </c>
    </row>
    <row r="147" spans="1:19" ht="13" x14ac:dyDescent="0.25">
      <c r="A147" s="42" t="s">
        <v>396</v>
      </c>
      <c r="B147" s="178"/>
      <c r="C147" s="413"/>
      <c r="D147" s="297"/>
      <c r="E147" s="414"/>
      <c r="F147" s="424">
        <f t="shared" si="91"/>
        <v>0</v>
      </c>
      <c r="G147" s="156">
        <f>F147*'Consolidated Budget'!D$8</f>
        <v>0</v>
      </c>
      <c r="H147" s="440"/>
      <c r="I147" s="440"/>
      <c r="J147" s="372"/>
      <c r="K147" s="286"/>
      <c r="L147" s="179"/>
      <c r="M147" s="287"/>
      <c r="N147" s="286"/>
      <c r="O147" s="179"/>
      <c r="P147" s="287"/>
      <c r="Q147" s="291">
        <f t="shared" si="92"/>
        <v>0</v>
      </c>
      <c r="R147" s="22">
        <f t="shared" si="93"/>
        <v>0</v>
      </c>
      <c r="S147" s="23">
        <f t="shared" si="94"/>
        <v>0</v>
      </c>
    </row>
    <row r="148" spans="1:19" ht="13" x14ac:dyDescent="0.25">
      <c r="A148" s="42" t="s">
        <v>397</v>
      </c>
      <c r="B148" s="178"/>
      <c r="C148" s="413"/>
      <c r="D148" s="297"/>
      <c r="E148" s="418"/>
      <c r="F148" s="424">
        <f t="shared" si="91"/>
        <v>0</v>
      </c>
      <c r="G148" s="156">
        <f>F148*'Consolidated Budget'!D$8</f>
        <v>0</v>
      </c>
      <c r="H148" s="427"/>
      <c r="I148" s="428"/>
      <c r="J148" s="372"/>
      <c r="K148" s="296"/>
      <c r="L148" s="296"/>
      <c r="M148" s="287"/>
      <c r="N148" s="296"/>
      <c r="O148" s="296"/>
      <c r="P148" s="287"/>
      <c r="Q148" s="291">
        <f t="shared" si="92"/>
        <v>0</v>
      </c>
      <c r="R148" s="22">
        <f t="shared" si="93"/>
        <v>0</v>
      </c>
      <c r="S148" s="23">
        <f t="shared" si="94"/>
        <v>0</v>
      </c>
    </row>
    <row r="149" spans="1:19" ht="13" x14ac:dyDescent="0.25">
      <c r="A149" s="42" t="s">
        <v>398</v>
      </c>
      <c r="B149" s="178"/>
      <c r="C149" s="413"/>
      <c r="D149" s="297"/>
      <c r="E149" s="414"/>
      <c r="F149" s="424">
        <f t="shared" si="91"/>
        <v>0</v>
      </c>
      <c r="G149" s="156">
        <f>F149*'Consolidated Budget'!D$8</f>
        <v>0</v>
      </c>
      <c r="H149" s="408"/>
      <c r="I149" s="429"/>
      <c r="J149" s="372"/>
      <c r="K149" s="286"/>
      <c r="L149" s="179"/>
      <c r="M149" s="287"/>
      <c r="N149" s="286"/>
      <c r="O149" s="179"/>
      <c r="P149" s="287"/>
      <c r="Q149" s="291">
        <f t="shared" si="92"/>
        <v>0</v>
      </c>
      <c r="R149" s="22">
        <f>$G149-Q149</f>
        <v>0</v>
      </c>
      <c r="S149" s="23">
        <f t="shared" si="94"/>
        <v>0</v>
      </c>
    </row>
    <row r="150" spans="1:19" ht="13" x14ac:dyDescent="0.25">
      <c r="A150" s="42" t="s">
        <v>399</v>
      </c>
      <c r="B150" s="178"/>
      <c r="C150" s="413"/>
      <c r="D150" s="297"/>
      <c r="E150" s="418"/>
      <c r="F150" s="424">
        <f t="shared" si="91"/>
        <v>0</v>
      </c>
      <c r="G150" s="156">
        <f>F150*'Consolidated Budget'!D$8</f>
        <v>0</v>
      </c>
      <c r="H150" s="408"/>
      <c r="I150" s="429"/>
      <c r="J150" s="372"/>
      <c r="K150" s="286"/>
      <c r="L150" s="179"/>
      <c r="M150" s="287"/>
      <c r="N150" s="286"/>
      <c r="O150" s="179"/>
      <c r="P150" s="287"/>
      <c r="Q150" s="291">
        <f t="shared" si="92"/>
        <v>0</v>
      </c>
      <c r="R150" s="22">
        <f>$G150-Q150</f>
        <v>0</v>
      </c>
      <c r="S150" s="23">
        <f t="shared" si="94"/>
        <v>0</v>
      </c>
    </row>
    <row r="151" spans="1:19" ht="13" x14ac:dyDescent="0.25">
      <c r="A151" s="42"/>
      <c r="B151" s="178"/>
      <c r="C151" s="283"/>
      <c r="D151" s="283"/>
      <c r="E151" s="284"/>
      <c r="F151" s="21"/>
      <c r="G151" s="156">
        <f>F151*'Consolidated Budget'!D$8</f>
        <v>0</v>
      </c>
      <c r="H151" s="388"/>
      <c r="I151" s="391"/>
      <c r="J151" s="372"/>
      <c r="K151" s="286"/>
      <c r="L151" s="179"/>
      <c r="M151" s="287"/>
      <c r="N151" s="286"/>
      <c r="O151" s="179"/>
      <c r="P151" s="287"/>
      <c r="Q151" s="291"/>
      <c r="R151" s="22"/>
      <c r="S151" s="23"/>
    </row>
    <row r="152" spans="1:19" ht="22.4" customHeight="1" x14ac:dyDescent="0.25">
      <c r="A152" s="899" t="s">
        <v>400</v>
      </c>
      <c r="B152" s="899"/>
      <c r="C152" s="899"/>
      <c r="D152" s="899"/>
      <c r="E152" s="899"/>
      <c r="F152" s="34">
        <f>SUM(F142:F150)</f>
        <v>0</v>
      </c>
      <c r="G152" s="34">
        <f>SUM(G142:G150)</f>
        <v>0</v>
      </c>
      <c r="H152" s="34">
        <f>SUM(H142:H150)</f>
        <v>0</v>
      </c>
      <c r="I152" s="34">
        <f>SUM(I142:I150)</f>
        <v>0</v>
      </c>
      <c r="J152" s="372"/>
      <c r="K152" s="34">
        <f>SUM(K142:K150)</f>
        <v>0</v>
      </c>
      <c r="L152" s="34">
        <f>SUM(L142:L150)</f>
        <v>0</v>
      </c>
      <c r="M152" s="287"/>
      <c r="N152" s="34">
        <f>SUM(N142:N150)</f>
        <v>0</v>
      </c>
      <c r="O152" s="34">
        <f>SUM(O142:O150)</f>
        <v>0</v>
      </c>
      <c r="P152" s="34"/>
      <c r="Q152" s="34">
        <f>SUM(Q142:Q150)</f>
        <v>0</v>
      </c>
      <c r="R152" s="34">
        <f>SUM(R142:R150)</f>
        <v>0</v>
      </c>
      <c r="S152" s="23">
        <f t="shared" ref="S152" si="95">IFERROR(Q152/$G152,0)</f>
        <v>0</v>
      </c>
    </row>
    <row r="153" spans="1:19" ht="29.9" customHeight="1" x14ac:dyDescent="0.25">
      <c r="A153" s="128">
        <v>4</v>
      </c>
      <c r="B153" s="900" t="s">
        <v>344</v>
      </c>
      <c r="C153" s="900"/>
      <c r="D153" s="900"/>
      <c r="E153" s="900"/>
      <c r="F153" s="900"/>
      <c r="G153" s="900"/>
      <c r="H153" s="389"/>
      <c r="I153" s="390"/>
      <c r="J153" s="372"/>
      <c r="K153" s="279"/>
      <c r="L153" s="160"/>
      <c r="M153" s="287"/>
      <c r="N153" s="279"/>
      <c r="O153" s="160"/>
      <c r="P153" s="287"/>
      <c r="Q153" s="160"/>
      <c r="R153" s="160"/>
      <c r="S153" s="161">
        <f t="shared" ref="S153:S170" si="96">IFERROR(R153/$G153,0)</f>
        <v>0</v>
      </c>
    </row>
    <row r="154" spans="1:19" ht="13" x14ac:dyDescent="0.25">
      <c r="A154" s="42" t="s">
        <v>401</v>
      </c>
      <c r="B154" s="288"/>
      <c r="C154" s="289"/>
      <c r="D154" s="289"/>
      <c r="E154" s="290"/>
      <c r="F154" s="424">
        <f t="shared" ref="F154:F155" si="97">D154*E154</f>
        <v>0</v>
      </c>
      <c r="G154" s="156">
        <f>F154*'Consolidated Budget'!D$8</f>
        <v>0</v>
      </c>
      <c r="H154" s="427"/>
      <c r="I154" s="428"/>
      <c r="J154" s="372"/>
      <c r="K154" s="286"/>
      <c r="L154" s="179"/>
      <c r="M154" s="287"/>
      <c r="N154" s="286"/>
      <c r="O154" s="179"/>
      <c r="P154" s="287"/>
      <c r="Q154" s="291">
        <f t="shared" ref="Q154:Q160" si="98">I154+L154+O154</f>
        <v>0</v>
      </c>
      <c r="R154" s="22">
        <f t="shared" ref="R154:R160" si="99">$G154-Q154</f>
        <v>0</v>
      </c>
      <c r="S154" s="23">
        <f t="shared" ref="S154:S161" si="100">IFERROR(Q154/$G154,0)</f>
        <v>0</v>
      </c>
    </row>
    <row r="155" spans="1:19" ht="13" x14ac:dyDescent="0.25">
      <c r="A155" s="42" t="s">
        <v>322</v>
      </c>
      <c r="B155" s="288"/>
      <c r="C155" s="289"/>
      <c r="D155" s="289"/>
      <c r="E155" s="290"/>
      <c r="F155" s="424">
        <f t="shared" si="97"/>
        <v>0</v>
      </c>
      <c r="G155" s="156">
        <f>F155*'Consolidated Budget'!D$8</f>
        <v>0</v>
      </c>
      <c r="H155" s="427"/>
      <c r="I155" s="428"/>
      <c r="J155" s="372"/>
      <c r="K155" s="286"/>
      <c r="L155" s="179"/>
      <c r="M155" s="287"/>
      <c r="N155" s="286"/>
      <c r="O155" s="179"/>
      <c r="P155" s="287"/>
      <c r="Q155" s="291">
        <f t="shared" si="98"/>
        <v>0</v>
      </c>
      <c r="R155" s="22">
        <f t="shared" si="99"/>
        <v>0</v>
      </c>
      <c r="S155" s="23">
        <f t="shared" si="100"/>
        <v>0</v>
      </c>
    </row>
    <row r="156" spans="1:19" ht="13" x14ac:dyDescent="0.25">
      <c r="A156" s="42" t="s">
        <v>328</v>
      </c>
      <c r="B156" s="288"/>
      <c r="C156" s="289"/>
      <c r="D156" s="289"/>
      <c r="E156" s="290"/>
      <c r="F156" s="424">
        <f t="shared" ref="F156:F157" si="101">D156*E156</f>
        <v>0</v>
      </c>
      <c r="G156" s="156">
        <f>F156*'Consolidated Budget'!D$8</f>
        <v>0</v>
      </c>
      <c r="H156" s="425"/>
      <c r="I156" s="425"/>
      <c r="J156" s="372"/>
      <c r="K156" s="286"/>
      <c r="L156" s="179"/>
      <c r="M156" s="287"/>
      <c r="N156" s="286"/>
      <c r="O156" s="179"/>
      <c r="P156" s="287"/>
      <c r="Q156" s="291">
        <f t="shared" si="98"/>
        <v>0</v>
      </c>
      <c r="R156" s="22">
        <f t="shared" si="99"/>
        <v>0</v>
      </c>
      <c r="S156" s="23">
        <f t="shared" si="100"/>
        <v>0</v>
      </c>
    </row>
    <row r="157" spans="1:19" ht="13" x14ac:dyDescent="0.25">
      <c r="A157" s="42" t="s">
        <v>330</v>
      </c>
      <c r="B157" s="288"/>
      <c r="C157" s="289"/>
      <c r="D157" s="289"/>
      <c r="E157" s="290"/>
      <c r="F157" s="424">
        <f t="shared" si="101"/>
        <v>0</v>
      </c>
      <c r="G157" s="156">
        <f>F157*'Consolidated Budget'!D$8</f>
        <v>0</v>
      </c>
      <c r="H157" s="425"/>
      <c r="I157" s="425"/>
      <c r="J157" s="372"/>
      <c r="K157" s="286"/>
      <c r="L157" s="179"/>
      <c r="M157" s="287"/>
      <c r="N157" s="286"/>
      <c r="O157" s="179"/>
      <c r="P157" s="287"/>
      <c r="Q157" s="291">
        <f t="shared" si="98"/>
        <v>0</v>
      </c>
      <c r="R157" s="22">
        <f t="shared" si="99"/>
        <v>0</v>
      </c>
      <c r="S157" s="23">
        <f t="shared" si="100"/>
        <v>0</v>
      </c>
    </row>
    <row r="158" spans="1:19" ht="13" x14ac:dyDescent="0.25">
      <c r="A158" s="42" t="s">
        <v>332</v>
      </c>
      <c r="B158" s="288"/>
      <c r="C158" s="294"/>
      <c r="D158" s="297"/>
      <c r="E158" s="290"/>
      <c r="F158" s="424">
        <f t="shared" ref="F158:F160" si="102">D158*E158</f>
        <v>0</v>
      </c>
      <c r="G158" s="156">
        <f>F158*'Consolidated Budget'!D$8</f>
        <v>0</v>
      </c>
      <c r="H158" s="425"/>
      <c r="I158" s="425"/>
      <c r="J158" s="372"/>
      <c r="K158" s="286" t="s">
        <v>402</v>
      </c>
      <c r="L158" s="179"/>
      <c r="M158" s="287"/>
      <c r="N158" s="286"/>
      <c r="O158" s="179"/>
      <c r="P158" s="287"/>
      <c r="Q158" s="291">
        <f t="shared" si="98"/>
        <v>0</v>
      </c>
      <c r="R158" s="22">
        <f t="shared" si="99"/>
        <v>0</v>
      </c>
      <c r="S158" s="23">
        <f t="shared" si="100"/>
        <v>0</v>
      </c>
    </row>
    <row r="159" spans="1:19" ht="13" x14ac:dyDescent="0.25">
      <c r="A159" s="42" t="s">
        <v>334</v>
      </c>
      <c r="B159" s="288"/>
      <c r="C159" s="294"/>
      <c r="D159" s="297"/>
      <c r="E159" s="290"/>
      <c r="F159" s="424">
        <f t="shared" si="102"/>
        <v>0</v>
      </c>
      <c r="G159" s="156">
        <f>F159*'Consolidated Budget'!D$8</f>
        <v>0</v>
      </c>
      <c r="H159" s="425"/>
      <c r="I159" s="425"/>
      <c r="J159" s="372"/>
      <c r="K159" s="286"/>
      <c r="L159" s="179"/>
      <c r="M159" s="287"/>
      <c r="N159" s="286"/>
      <c r="O159" s="179"/>
      <c r="P159" s="287"/>
      <c r="Q159" s="291">
        <f t="shared" si="98"/>
        <v>0</v>
      </c>
      <c r="R159" s="22">
        <f t="shared" si="99"/>
        <v>0</v>
      </c>
      <c r="S159" s="23">
        <f t="shared" si="100"/>
        <v>0</v>
      </c>
    </row>
    <row r="160" spans="1:19" ht="13" x14ac:dyDescent="0.25">
      <c r="A160" s="42" t="s">
        <v>336</v>
      </c>
      <c r="B160" s="293"/>
      <c r="C160" s="294"/>
      <c r="D160" s="294"/>
      <c r="E160" s="295"/>
      <c r="F160" s="441">
        <f t="shared" si="102"/>
        <v>0</v>
      </c>
      <c r="G160" s="156">
        <f>F160*'Consolidated Budget'!D$8</f>
        <v>0</v>
      </c>
      <c r="H160" s="425"/>
      <c r="I160" s="425"/>
      <c r="J160" s="372"/>
      <c r="K160" s="286"/>
      <c r="L160" s="179"/>
      <c r="M160" s="287"/>
      <c r="N160" s="286"/>
      <c r="O160" s="179"/>
      <c r="P160" s="287"/>
      <c r="Q160" s="291">
        <f t="shared" si="98"/>
        <v>0</v>
      </c>
      <c r="R160" s="22">
        <f t="shared" si="99"/>
        <v>0</v>
      </c>
      <c r="S160" s="23">
        <f t="shared" si="100"/>
        <v>0</v>
      </c>
    </row>
    <row r="161" spans="1:19" ht="22.4" customHeight="1" x14ac:dyDescent="0.25">
      <c r="A161" s="899" t="s">
        <v>348</v>
      </c>
      <c r="B161" s="899"/>
      <c r="C161" s="899"/>
      <c r="D161" s="899"/>
      <c r="E161" s="899"/>
      <c r="F161" s="34">
        <f>SUM(F154:F160)</f>
        <v>0</v>
      </c>
      <c r="G161" s="34">
        <f>SUM(G154:G160)</f>
        <v>0</v>
      </c>
      <c r="H161" s="34">
        <f>SUM(H154:H160)</f>
        <v>0</v>
      </c>
      <c r="I161" s="34">
        <f>SUM(I154:I160)</f>
        <v>0</v>
      </c>
      <c r="J161" s="372"/>
      <c r="K161" s="34">
        <f>SUM(K154:K160)</f>
        <v>0</v>
      </c>
      <c r="L161" s="34">
        <f>SUM(L154:L160)</f>
        <v>0</v>
      </c>
      <c r="M161" s="287"/>
      <c r="N161" s="34">
        <f>SUM(N154:N160)</f>
        <v>0</v>
      </c>
      <c r="O161" s="34">
        <f>SUM(O154:O160)</f>
        <v>0</v>
      </c>
      <c r="P161" s="34"/>
      <c r="Q161" s="34">
        <f>SUM(Q154:Q160)</f>
        <v>0</v>
      </c>
      <c r="R161" s="34">
        <f>SUM(R154:R160)</f>
        <v>0</v>
      </c>
      <c r="S161" s="23">
        <f t="shared" si="100"/>
        <v>0</v>
      </c>
    </row>
    <row r="162" spans="1:19" ht="29.9" customHeight="1" x14ac:dyDescent="0.25">
      <c r="A162" s="128">
        <v>5</v>
      </c>
      <c r="B162" s="900" t="s">
        <v>349</v>
      </c>
      <c r="C162" s="900"/>
      <c r="D162" s="900"/>
      <c r="E162" s="900"/>
      <c r="F162" s="900"/>
      <c r="G162" s="900"/>
      <c r="H162" s="389"/>
      <c r="I162" s="390"/>
      <c r="J162" s="372"/>
      <c r="K162" s="279"/>
      <c r="L162" s="160"/>
      <c r="M162" s="287"/>
      <c r="N162" s="279"/>
      <c r="O162" s="160"/>
      <c r="P162" s="287"/>
      <c r="Q162" s="160"/>
      <c r="R162" s="160"/>
      <c r="S162" s="161">
        <f t="shared" si="96"/>
        <v>0</v>
      </c>
    </row>
    <row r="163" spans="1:19" ht="13" x14ac:dyDescent="0.25">
      <c r="A163" s="177">
        <v>5.0999999999999996</v>
      </c>
      <c r="B163" s="178"/>
      <c r="C163" s="413"/>
      <c r="D163" s="183"/>
      <c r="E163" s="183"/>
      <c r="F163" s="441">
        <f t="shared" ref="F163:F166" si="103">D163*E163</f>
        <v>0</v>
      </c>
      <c r="G163" s="156">
        <f>F163*'Consolidated Budget'!D$8</f>
        <v>0</v>
      </c>
      <c r="H163" s="408"/>
      <c r="I163" s="429"/>
      <c r="J163" s="372"/>
      <c r="K163" s="286"/>
      <c r="L163" s="179"/>
      <c r="M163" s="287"/>
      <c r="N163" s="286"/>
      <c r="O163" s="179"/>
      <c r="P163" s="287"/>
      <c r="Q163" s="291">
        <f>I163+L163+O163</f>
        <v>0</v>
      </c>
      <c r="R163" s="22">
        <f>$G163-Q163</f>
        <v>0</v>
      </c>
      <c r="S163" s="23">
        <f t="shared" ref="S163:S169" si="104">IFERROR(Q163/$G163,0)</f>
        <v>0</v>
      </c>
    </row>
    <row r="164" spans="1:19" ht="13" x14ac:dyDescent="0.25">
      <c r="A164" s="177">
        <v>5.2</v>
      </c>
      <c r="B164" s="178"/>
      <c r="C164" s="413"/>
      <c r="D164" s="183"/>
      <c r="E164" s="183"/>
      <c r="F164" s="441">
        <f t="shared" si="103"/>
        <v>0</v>
      </c>
      <c r="G164" s="156">
        <f>F164*'Consolidated Budget'!D$8</f>
        <v>0</v>
      </c>
      <c r="H164" s="408"/>
      <c r="I164" s="429"/>
      <c r="J164" s="372"/>
      <c r="K164" s="286"/>
      <c r="L164" s="179"/>
      <c r="M164" s="287"/>
      <c r="N164" s="286"/>
      <c r="O164" s="179"/>
      <c r="P164" s="287"/>
      <c r="Q164" s="291">
        <f>I164+L164+O164</f>
        <v>0</v>
      </c>
      <c r="R164" s="22">
        <f>$G164-Q164</f>
        <v>0</v>
      </c>
      <c r="S164" s="23">
        <f t="shared" si="104"/>
        <v>0</v>
      </c>
    </row>
    <row r="165" spans="1:19" ht="13" x14ac:dyDescent="0.25">
      <c r="A165" s="177">
        <v>5.3</v>
      </c>
      <c r="B165" s="178"/>
      <c r="C165" s="413"/>
      <c r="D165" s="297"/>
      <c r="E165" s="414"/>
      <c r="F165" s="441">
        <f t="shared" si="103"/>
        <v>0</v>
      </c>
      <c r="G165" s="156">
        <f>F165*'Consolidated Budget'!D$8</f>
        <v>0</v>
      </c>
      <c r="H165" s="408"/>
      <c r="I165" s="429"/>
      <c r="J165" s="372"/>
      <c r="K165" s="286"/>
      <c r="L165" s="179"/>
      <c r="M165" s="287"/>
      <c r="N165" s="286"/>
      <c r="O165" s="179"/>
      <c r="P165" s="287"/>
      <c r="Q165" s="291">
        <f>I165+L165+O165</f>
        <v>0</v>
      </c>
      <c r="R165" s="22">
        <f>$G165-Q165</f>
        <v>0</v>
      </c>
      <c r="S165" s="23">
        <f t="shared" si="104"/>
        <v>0</v>
      </c>
    </row>
    <row r="166" spans="1:19" ht="13" x14ac:dyDescent="0.25">
      <c r="A166" s="177">
        <v>5.4</v>
      </c>
      <c r="B166" s="178"/>
      <c r="C166" s="413"/>
      <c r="D166" s="297"/>
      <c r="E166" s="414"/>
      <c r="F166" s="441">
        <f t="shared" si="103"/>
        <v>0</v>
      </c>
      <c r="G166" s="156">
        <f>F166*'Consolidated Budget'!D$8</f>
        <v>0</v>
      </c>
      <c r="H166" s="408"/>
      <c r="I166" s="429"/>
      <c r="J166" s="372"/>
      <c r="K166" s="286"/>
      <c r="L166" s="179"/>
      <c r="M166" s="287"/>
      <c r="N166" s="286"/>
      <c r="O166" s="179"/>
      <c r="P166" s="287"/>
      <c r="Q166" s="291">
        <f>I166+L166+O166</f>
        <v>0</v>
      </c>
      <c r="R166" s="22">
        <f>$G166-Q166</f>
        <v>0</v>
      </c>
      <c r="S166" s="23">
        <f t="shared" si="104"/>
        <v>0</v>
      </c>
    </row>
    <row r="167" spans="1:19" ht="21.65" customHeight="1" x14ac:dyDescent="0.25">
      <c r="A167" s="177">
        <v>5.5</v>
      </c>
      <c r="B167" s="299"/>
      <c r="C167" s="413" t="s">
        <v>179</v>
      </c>
      <c r="D167" s="297" t="s">
        <v>179</v>
      </c>
      <c r="E167" s="297" t="s">
        <v>179</v>
      </c>
      <c r="F167" s="417">
        <v>0</v>
      </c>
      <c r="G167" s="156">
        <f>F167*'Consolidated Budget'!D$8</f>
        <v>0</v>
      </c>
      <c r="H167" s="408">
        <v>0</v>
      </c>
      <c r="I167" s="429">
        <v>0</v>
      </c>
      <c r="J167" s="372"/>
      <c r="K167" s="286"/>
      <c r="L167" s="179"/>
      <c r="M167" s="287"/>
      <c r="N167" s="286"/>
      <c r="O167" s="179"/>
      <c r="P167" s="287"/>
      <c r="Q167" s="291">
        <f>I167+L167+O167</f>
        <v>0</v>
      </c>
      <c r="R167" s="22">
        <f>$G167-Q167</f>
        <v>0</v>
      </c>
      <c r="S167" s="23">
        <f t="shared" si="104"/>
        <v>0</v>
      </c>
    </row>
    <row r="168" spans="1:19" ht="22.4" customHeight="1" x14ac:dyDescent="0.25">
      <c r="A168" s="899" t="s">
        <v>351</v>
      </c>
      <c r="B168" s="899"/>
      <c r="C168" s="899"/>
      <c r="D168" s="899"/>
      <c r="E168" s="899"/>
      <c r="F168" s="34">
        <f>SUM(F163:F167)</f>
        <v>0</v>
      </c>
      <c r="G168" s="34">
        <f>SUM(G163:G167)</f>
        <v>0</v>
      </c>
      <c r="H168" s="34">
        <f>SUM(H163:H167)</f>
        <v>0</v>
      </c>
      <c r="I168" s="34">
        <f>SUM(I163:I167)</f>
        <v>0</v>
      </c>
      <c r="J168" s="372"/>
      <c r="K168" s="34">
        <f>SUM(K163:K167)</f>
        <v>0</v>
      </c>
      <c r="L168" s="34">
        <f>SUM(L163:L167)</f>
        <v>0</v>
      </c>
      <c r="M168" s="287"/>
      <c r="N168" s="34">
        <f>SUM(N163:N167)</f>
        <v>0</v>
      </c>
      <c r="O168" s="34">
        <f>SUM(O163:O167)</f>
        <v>0</v>
      </c>
      <c r="P168" s="34"/>
      <c r="Q168" s="34">
        <f>SUM(Q163:Q167)</f>
        <v>0</v>
      </c>
      <c r="R168" s="34">
        <f>SUM(R163:R167)</f>
        <v>0</v>
      </c>
      <c r="S168" s="23">
        <f t="shared" si="104"/>
        <v>0</v>
      </c>
    </row>
    <row r="169" spans="1:19" s="278" customFormat="1" ht="33" customHeight="1" x14ac:dyDescent="0.25">
      <c r="A169" s="902" t="s">
        <v>352</v>
      </c>
      <c r="B169" s="902"/>
      <c r="C169" s="902"/>
      <c r="D169" s="902"/>
      <c r="E169" s="902"/>
      <c r="F169" s="45">
        <f>F31+F140+F152+F161+F168</f>
        <v>0</v>
      </c>
      <c r="G169" s="45">
        <f t="shared" ref="G169:I169" si="105">G31+G140+G152+G161+G168</f>
        <v>0</v>
      </c>
      <c r="H169" s="45">
        <f t="shared" si="105"/>
        <v>0</v>
      </c>
      <c r="I169" s="45">
        <f t="shared" si="105"/>
        <v>0</v>
      </c>
      <c r="J169" s="372"/>
      <c r="K169" s="45">
        <f t="shared" ref="K169:L169" si="106">K31+K140+K152+K161+K168</f>
        <v>0</v>
      </c>
      <c r="L169" s="45">
        <f t="shared" si="106"/>
        <v>0</v>
      </c>
      <c r="M169" s="287"/>
      <c r="N169" s="45">
        <f t="shared" ref="N169:O169" si="107">N31+N140+N152+N161+N168</f>
        <v>0</v>
      </c>
      <c r="O169" s="45">
        <f t="shared" si="107"/>
        <v>0</v>
      </c>
      <c r="P169" s="45">
        <f>P31+P140+P152+P161+P168</f>
        <v>0</v>
      </c>
      <c r="Q169" s="45">
        <f t="shared" ref="Q169:R169" si="108">Q31+Q140+Q152+Q161+Q168</f>
        <v>0</v>
      </c>
      <c r="R169" s="45">
        <f t="shared" si="108"/>
        <v>0</v>
      </c>
      <c r="S169" s="780">
        <f t="shared" si="104"/>
        <v>0</v>
      </c>
    </row>
    <row r="170" spans="1:19" s="278" customFormat="1" ht="15" customHeight="1" x14ac:dyDescent="0.25">
      <c r="B170" s="300"/>
      <c r="C170" s="301"/>
      <c r="D170" s="301"/>
      <c r="E170" s="301"/>
      <c r="F170" s="302"/>
      <c r="G170" s="302"/>
      <c r="H170" s="392"/>
      <c r="I170" s="393"/>
      <c r="J170" s="372"/>
      <c r="K170" s="303"/>
      <c r="L170" s="162"/>
      <c r="M170" s="287"/>
      <c r="N170" s="303"/>
      <c r="O170" s="162"/>
      <c r="P170" s="287"/>
      <c r="Q170" s="162"/>
      <c r="R170" s="162" t="e">
        <f>#REF!-Q170</f>
        <v>#REF!</v>
      </c>
      <c r="S170" s="163">
        <f t="shared" si="96"/>
        <v>0</v>
      </c>
    </row>
    <row r="171" spans="1:19" s="278" customFormat="1" ht="33" customHeight="1" x14ac:dyDescent="0.25">
      <c r="A171" s="901" t="s">
        <v>353</v>
      </c>
      <c r="B171" s="901"/>
      <c r="C171" s="901"/>
      <c r="D171" s="901"/>
      <c r="E171" s="901"/>
      <c r="F171" s="901"/>
      <c r="G171" s="901"/>
      <c r="H171" s="394"/>
      <c r="I171" s="395"/>
      <c r="J171" s="372"/>
      <c r="K171" s="307"/>
      <c r="L171" s="304"/>
      <c r="M171" s="287"/>
      <c r="N171" s="307"/>
      <c r="O171" s="304"/>
      <c r="P171" s="287"/>
      <c r="Q171" s="304"/>
      <c r="R171" s="305"/>
      <c r="S171" s="306"/>
    </row>
    <row r="172" spans="1:19" ht="29.9" customHeight="1" x14ac:dyDescent="0.25">
      <c r="A172" s="128"/>
      <c r="B172" s="908" t="s">
        <v>354</v>
      </c>
      <c r="C172" s="908"/>
      <c r="D172" s="908"/>
      <c r="E172" s="908"/>
      <c r="F172" s="908"/>
      <c r="G172" s="908"/>
      <c r="H172" s="389"/>
      <c r="I172" s="390"/>
      <c r="J172" s="372"/>
      <c r="K172" s="279"/>
      <c r="L172" s="160"/>
      <c r="M172" s="287"/>
      <c r="N172" s="279"/>
      <c r="O172" s="160"/>
      <c r="P172" s="287"/>
      <c r="Q172" s="160"/>
      <c r="R172" s="160" t="e">
        <f>#REF!-Q172</f>
        <v>#REF!</v>
      </c>
      <c r="S172" s="161">
        <f t="shared" ref="S172" si="109">IFERROR(R172/$G172,0)</f>
        <v>0</v>
      </c>
    </row>
    <row r="173" spans="1:19" ht="20.149999999999999" customHeight="1" x14ac:dyDescent="0.25">
      <c r="A173" s="24"/>
      <c r="B173" s="25" t="s">
        <v>355</v>
      </c>
      <c r="C173" s="866"/>
      <c r="D173" s="866"/>
      <c r="E173" s="866"/>
      <c r="F173" s="26">
        <f>SUM(F174:F195)</f>
        <v>0</v>
      </c>
      <c r="G173" s="26">
        <f>SUM(G174:G195)</f>
        <v>0</v>
      </c>
      <c r="H173" s="387">
        <f>SUM(H174:H195)</f>
        <v>0</v>
      </c>
      <c r="I173" s="387">
        <f>SUM(I174:I195)</f>
        <v>0</v>
      </c>
      <c r="J173" s="372"/>
      <c r="K173" s="26">
        <f>SUM(K174:K195)</f>
        <v>0</v>
      </c>
      <c r="L173" s="26">
        <f>SUM(L174:L195)</f>
        <v>0</v>
      </c>
      <c r="M173" s="287"/>
      <c r="N173" s="26">
        <f t="shared" ref="N173:P173" si="110">SUM(N174:N191)</f>
        <v>0</v>
      </c>
      <c r="O173" s="26">
        <f t="shared" si="110"/>
        <v>0</v>
      </c>
      <c r="P173" s="26">
        <f t="shared" si="110"/>
        <v>0</v>
      </c>
      <c r="Q173" s="26">
        <f>SUM(Q174:Q195)</f>
        <v>0</v>
      </c>
      <c r="R173" s="26">
        <f>SUM(R174:R195)</f>
        <v>0</v>
      </c>
      <c r="S173" s="23">
        <f t="shared" ref="S173:S209" si="111">IFERROR(Q173/$G173,0)</f>
        <v>0</v>
      </c>
    </row>
    <row r="174" spans="1:19" ht="13" x14ac:dyDescent="0.25">
      <c r="A174" s="20"/>
      <c r="B174" s="288"/>
      <c r="C174" s="289"/>
      <c r="D174" s="442"/>
      <c r="E174" s="443"/>
      <c r="F174" s="444">
        <f t="shared" ref="F174:F188" si="112">D174*E174</f>
        <v>0</v>
      </c>
      <c r="G174" s="156">
        <f>F174*'Consolidated Budget'!D$8</f>
        <v>0</v>
      </c>
      <c r="H174" s="427"/>
      <c r="I174" s="428"/>
      <c r="J174" s="372"/>
      <c r="K174" s="286"/>
      <c r="L174" s="179"/>
      <c r="M174" s="287"/>
      <c r="N174" s="286"/>
      <c r="O174" s="179"/>
      <c r="P174" s="287"/>
      <c r="Q174" s="291">
        <f t="shared" ref="Q174:Q188" si="113">I174+L174+O174</f>
        <v>0</v>
      </c>
      <c r="R174" s="22">
        <f t="shared" ref="R174:R195" si="114">$G174-Q174</f>
        <v>0</v>
      </c>
      <c r="S174" s="466">
        <f t="shared" si="111"/>
        <v>0</v>
      </c>
    </row>
    <row r="175" spans="1:19" ht="13" x14ac:dyDescent="0.25">
      <c r="A175" s="20"/>
      <c r="B175" s="288"/>
      <c r="C175" s="289"/>
      <c r="D175" s="442"/>
      <c r="E175" s="445"/>
      <c r="F175" s="444">
        <f t="shared" si="112"/>
        <v>0</v>
      </c>
      <c r="G175" s="156">
        <f>F175*'Consolidated Budget'!D$8</f>
        <v>0</v>
      </c>
      <c r="H175" s="408"/>
      <c r="I175" s="429"/>
      <c r="J175" s="372"/>
      <c r="K175" s="286"/>
      <c r="L175" s="179"/>
      <c r="M175" s="287"/>
      <c r="N175" s="286"/>
      <c r="O175" s="179"/>
      <c r="P175" s="287"/>
      <c r="Q175" s="291">
        <f t="shared" si="113"/>
        <v>0</v>
      </c>
      <c r="R175" s="22">
        <f t="shared" si="114"/>
        <v>0</v>
      </c>
      <c r="S175" s="466">
        <f t="shared" si="111"/>
        <v>0</v>
      </c>
    </row>
    <row r="176" spans="1:19" ht="13" x14ac:dyDescent="0.25">
      <c r="A176" s="20"/>
      <c r="B176" s="288"/>
      <c r="C176" s="289"/>
      <c r="D176" s="442"/>
      <c r="E176" s="445"/>
      <c r="F176" s="444">
        <f t="shared" si="112"/>
        <v>0</v>
      </c>
      <c r="G176" s="156">
        <f>F176*'Consolidated Budget'!D$8</f>
        <v>0</v>
      </c>
      <c r="H176" s="408"/>
      <c r="I176" s="429"/>
      <c r="J176" s="372"/>
      <c r="K176" s="286"/>
      <c r="L176" s="179"/>
      <c r="M176" s="287"/>
      <c r="N176" s="286"/>
      <c r="O176" s="179"/>
      <c r="P176" s="287"/>
      <c r="Q176" s="291">
        <f t="shared" si="113"/>
        <v>0</v>
      </c>
      <c r="R176" s="22">
        <f t="shared" si="114"/>
        <v>0</v>
      </c>
      <c r="S176" s="23">
        <f t="shared" si="111"/>
        <v>0</v>
      </c>
    </row>
    <row r="177" spans="1:19" ht="13" x14ac:dyDescent="0.25">
      <c r="A177" s="20"/>
      <c r="B177" s="288"/>
      <c r="C177" s="289"/>
      <c r="D177" s="442"/>
      <c r="E177" s="445"/>
      <c r="F177" s="444">
        <f>D177*E177</f>
        <v>0</v>
      </c>
      <c r="G177" s="156">
        <f>F177*'Consolidated Budget'!D$8</f>
        <v>0</v>
      </c>
      <c r="H177" s="408"/>
      <c r="I177" s="429"/>
      <c r="J177" s="372"/>
      <c r="K177" s="286"/>
      <c r="L177" s="179"/>
      <c r="M177" s="287"/>
      <c r="N177" s="286"/>
      <c r="O177" s="179"/>
      <c r="P177" s="287"/>
      <c r="Q177" s="291">
        <f t="shared" si="113"/>
        <v>0</v>
      </c>
      <c r="R177" s="22">
        <f t="shared" si="114"/>
        <v>0</v>
      </c>
      <c r="S177" s="23">
        <f t="shared" si="111"/>
        <v>0</v>
      </c>
    </row>
    <row r="178" spans="1:19" ht="13" x14ac:dyDescent="0.25">
      <c r="A178" s="20"/>
      <c r="B178" s="288"/>
      <c r="C178" s="289"/>
      <c r="D178" s="442"/>
      <c r="E178" s="445"/>
      <c r="F178" s="444">
        <f t="shared" si="112"/>
        <v>0</v>
      </c>
      <c r="G178" s="156">
        <f>F178*'Consolidated Budget'!D$8</f>
        <v>0</v>
      </c>
      <c r="H178" s="408"/>
      <c r="I178" s="429"/>
      <c r="J178" s="372"/>
      <c r="K178" s="286"/>
      <c r="L178" s="179"/>
      <c r="M178" s="287"/>
      <c r="N178" s="286"/>
      <c r="O178" s="179"/>
      <c r="P178" s="287"/>
      <c r="Q178" s="291">
        <f t="shared" si="113"/>
        <v>0</v>
      </c>
      <c r="R178" s="22">
        <f t="shared" si="114"/>
        <v>0</v>
      </c>
      <c r="S178" s="23">
        <f t="shared" si="111"/>
        <v>0</v>
      </c>
    </row>
    <row r="179" spans="1:19" ht="13" x14ac:dyDescent="0.25">
      <c r="A179" s="20"/>
      <c r="B179" s="288"/>
      <c r="C179" s="289"/>
      <c r="D179" s="442"/>
      <c r="E179" s="443"/>
      <c r="F179" s="444">
        <f t="shared" si="112"/>
        <v>0</v>
      </c>
      <c r="G179" s="156">
        <f>F179*'Consolidated Budget'!D$8</f>
        <v>0</v>
      </c>
      <c r="H179" s="408"/>
      <c r="I179" s="429"/>
      <c r="J179" s="372"/>
      <c r="K179" s="286"/>
      <c r="L179" s="179"/>
      <c r="M179" s="287"/>
      <c r="N179" s="286"/>
      <c r="O179" s="179"/>
      <c r="P179" s="287"/>
      <c r="Q179" s="291">
        <f t="shared" si="113"/>
        <v>0</v>
      </c>
      <c r="R179" s="22">
        <f t="shared" si="114"/>
        <v>0</v>
      </c>
      <c r="S179" s="23">
        <f t="shared" si="111"/>
        <v>0</v>
      </c>
    </row>
    <row r="180" spans="1:19" ht="13" x14ac:dyDescent="0.25">
      <c r="A180" s="20"/>
      <c r="B180" s="288"/>
      <c r="C180" s="289"/>
      <c r="D180" s="442"/>
      <c r="E180" s="446"/>
      <c r="F180" s="444">
        <f t="shared" si="112"/>
        <v>0</v>
      </c>
      <c r="G180" s="156">
        <f>F180*'Consolidated Budget'!D$8</f>
        <v>0</v>
      </c>
      <c r="H180" s="408"/>
      <c r="I180" s="429"/>
      <c r="J180" s="372"/>
      <c r="K180" s="286"/>
      <c r="L180" s="179"/>
      <c r="M180" s="287"/>
      <c r="N180" s="286"/>
      <c r="O180" s="179"/>
      <c r="P180" s="287"/>
      <c r="Q180" s="291">
        <f t="shared" si="113"/>
        <v>0</v>
      </c>
      <c r="R180" s="22">
        <f t="shared" si="114"/>
        <v>0</v>
      </c>
      <c r="S180" s="23">
        <f t="shared" si="111"/>
        <v>0</v>
      </c>
    </row>
    <row r="181" spans="1:19" ht="13" x14ac:dyDescent="0.25">
      <c r="A181" s="20"/>
      <c r="B181" s="288"/>
      <c r="C181" s="289"/>
      <c r="D181" s="442"/>
      <c r="E181" s="446"/>
      <c r="F181" s="444">
        <f t="shared" si="112"/>
        <v>0</v>
      </c>
      <c r="G181" s="156">
        <f>F181*'Consolidated Budget'!D$8</f>
        <v>0</v>
      </c>
      <c r="H181" s="408"/>
      <c r="I181" s="429"/>
      <c r="J181" s="372"/>
      <c r="K181" s="286"/>
      <c r="L181" s="179"/>
      <c r="M181" s="287"/>
      <c r="N181" s="286"/>
      <c r="O181" s="179"/>
      <c r="P181" s="287"/>
      <c r="Q181" s="291">
        <f t="shared" si="113"/>
        <v>0</v>
      </c>
      <c r="R181" s="22">
        <f t="shared" si="114"/>
        <v>0</v>
      </c>
      <c r="S181" s="23">
        <f t="shared" si="111"/>
        <v>0</v>
      </c>
    </row>
    <row r="182" spans="1:19" ht="13" x14ac:dyDescent="0.25">
      <c r="A182" s="20"/>
      <c r="B182" s="288"/>
      <c r="C182" s="289"/>
      <c r="D182" s="442"/>
      <c r="E182" s="445"/>
      <c r="F182" s="444">
        <f t="shared" si="112"/>
        <v>0</v>
      </c>
      <c r="G182" s="156">
        <f>F182*'Consolidated Budget'!D$8</f>
        <v>0</v>
      </c>
      <c r="H182" s="408"/>
      <c r="I182" s="429"/>
      <c r="J182" s="372"/>
      <c r="K182" s="286"/>
      <c r="L182" s="179"/>
      <c r="M182" s="287"/>
      <c r="N182" s="286"/>
      <c r="O182" s="179"/>
      <c r="P182" s="287"/>
      <c r="Q182" s="291">
        <f t="shared" si="113"/>
        <v>0</v>
      </c>
      <c r="R182" s="22">
        <f t="shared" si="114"/>
        <v>0</v>
      </c>
      <c r="S182" s="23">
        <f t="shared" si="111"/>
        <v>0</v>
      </c>
    </row>
    <row r="183" spans="1:19" ht="13" x14ac:dyDescent="0.25">
      <c r="A183" s="20"/>
      <c r="B183" s="288"/>
      <c r="C183" s="289"/>
      <c r="D183" s="442"/>
      <c r="E183" s="445"/>
      <c r="F183" s="444">
        <f t="shared" si="112"/>
        <v>0</v>
      </c>
      <c r="G183" s="156">
        <f>F183*'Consolidated Budget'!D$8</f>
        <v>0</v>
      </c>
      <c r="H183" s="408"/>
      <c r="I183" s="429"/>
      <c r="J183" s="372"/>
      <c r="K183" s="286"/>
      <c r="L183" s="179"/>
      <c r="M183" s="287"/>
      <c r="N183" s="286"/>
      <c r="O183" s="179"/>
      <c r="P183" s="287"/>
      <c r="Q183" s="291">
        <f t="shared" si="113"/>
        <v>0</v>
      </c>
      <c r="R183" s="22">
        <f t="shared" si="114"/>
        <v>0</v>
      </c>
      <c r="S183" s="23">
        <f t="shared" si="111"/>
        <v>0</v>
      </c>
    </row>
    <row r="184" spans="1:19" ht="13" x14ac:dyDescent="0.25">
      <c r="A184" s="20"/>
      <c r="B184" s="288"/>
      <c r="C184" s="289"/>
      <c r="D184" s="442"/>
      <c r="E184" s="446"/>
      <c r="F184" s="444">
        <f t="shared" si="112"/>
        <v>0</v>
      </c>
      <c r="G184" s="156">
        <f>F184*'Consolidated Budget'!D$8</f>
        <v>0</v>
      </c>
      <c r="H184" s="408"/>
      <c r="I184" s="429"/>
      <c r="J184" s="372"/>
      <c r="K184" s="286"/>
      <c r="L184" s="179"/>
      <c r="M184" s="287"/>
      <c r="N184" s="286"/>
      <c r="O184" s="179"/>
      <c r="P184" s="287"/>
      <c r="Q184" s="291">
        <f t="shared" si="113"/>
        <v>0</v>
      </c>
      <c r="R184" s="22">
        <f t="shared" si="114"/>
        <v>0</v>
      </c>
      <c r="S184" s="23">
        <f t="shared" si="111"/>
        <v>0</v>
      </c>
    </row>
    <row r="185" spans="1:19" ht="13" x14ac:dyDescent="0.25">
      <c r="A185" s="20"/>
      <c r="B185" s="288"/>
      <c r="C185" s="289"/>
      <c r="D185" s="442"/>
      <c r="E185" s="443"/>
      <c r="F185" s="444">
        <f>D185*E185</f>
        <v>0</v>
      </c>
      <c r="G185" s="156">
        <f>F185*'Consolidated Budget'!D$8</f>
        <v>0</v>
      </c>
      <c r="H185" s="408"/>
      <c r="I185" s="429"/>
      <c r="J185" s="372"/>
      <c r="K185" s="286"/>
      <c r="L185" s="179"/>
      <c r="M185" s="287"/>
      <c r="N185" s="286"/>
      <c r="O185" s="179"/>
      <c r="P185" s="287"/>
      <c r="Q185" s="291">
        <f t="shared" si="113"/>
        <v>0</v>
      </c>
      <c r="R185" s="22">
        <f t="shared" si="114"/>
        <v>0</v>
      </c>
      <c r="S185" s="23">
        <f t="shared" si="111"/>
        <v>0</v>
      </c>
    </row>
    <row r="186" spans="1:19" ht="13" x14ac:dyDescent="0.25">
      <c r="A186" s="20"/>
      <c r="B186" s="288"/>
      <c r="C186" s="289"/>
      <c r="D186" s="442"/>
      <c r="E186" s="446"/>
      <c r="F186" s="444">
        <f t="shared" si="112"/>
        <v>0</v>
      </c>
      <c r="G186" s="156">
        <f>F186*'Consolidated Budget'!D$8</f>
        <v>0</v>
      </c>
      <c r="H186" s="408"/>
      <c r="I186" s="429"/>
      <c r="J186" s="372"/>
      <c r="K186" s="286"/>
      <c r="L186" s="179"/>
      <c r="M186" s="287"/>
      <c r="N186" s="286"/>
      <c r="O186" s="179"/>
      <c r="P186" s="287"/>
      <c r="Q186" s="291">
        <f t="shared" si="113"/>
        <v>0</v>
      </c>
      <c r="R186" s="22">
        <f t="shared" si="114"/>
        <v>0</v>
      </c>
      <c r="S186" s="23">
        <f t="shared" si="111"/>
        <v>0</v>
      </c>
    </row>
    <row r="187" spans="1:19" ht="13" x14ac:dyDescent="0.25">
      <c r="A187" s="20"/>
      <c r="B187" s="288"/>
      <c r="C187" s="289"/>
      <c r="D187" s="442"/>
      <c r="E187" s="443"/>
      <c r="F187" s="444">
        <f t="shared" si="112"/>
        <v>0</v>
      </c>
      <c r="G187" s="156">
        <f>F187*'Consolidated Budget'!D$8</f>
        <v>0</v>
      </c>
      <c r="H187" s="408"/>
      <c r="I187" s="429"/>
      <c r="J187" s="372"/>
      <c r="K187" s="286"/>
      <c r="L187" s="179"/>
      <c r="M187" s="287"/>
      <c r="N187" s="286"/>
      <c r="O187" s="179"/>
      <c r="P187" s="287"/>
      <c r="Q187" s="291">
        <f t="shared" si="113"/>
        <v>0</v>
      </c>
      <c r="R187" s="22">
        <f t="shared" si="114"/>
        <v>0</v>
      </c>
      <c r="S187" s="23">
        <f t="shared" si="111"/>
        <v>0</v>
      </c>
    </row>
    <row r="188" spans="1:19" ht="13" x14ac:dyDescent="0.25">
      <c r="A188" s="20"/>
      <c r="B188" s="288"/>
      <c r="C188" s="289"/>
      <c r="D188" s="442"/>
      <c r="E188" s="445"/>
      <c r="F188" s="444">
        <f t="shared" si="112"/>
        <v>0</v>
      </c>
      <c r="G188" s="156">
        <f>F188*'Consolidated Budget'!D$8</f>
        <v>0</v>
      </c>
      <c r="H188" s="447"/>
      <c r="I188" s="448"/>
      <c r="J188" s="372"/>
      <c r="K188" s="286"/>
      <c r="L188" s="179"/>
      <c r="M188" s="287"/>
      <c r="N188" s="286"/>
      <c r="O188" s="179"/>
      <c r="P188" s="287"/>
      <c r="Q188" s="291">
        <f t="shared" si="113"/>
        <v>0</v>
      </c>
      <c r="R188" s="22">
        <f t="shared" si="114"/>
        <v>0</v>
      </c>
      <c r="S188" s="23">
        <f t="shared" si="111"/>
        <v>0</v>
      </c>
    </row>
    <row r="189" spans="1:19" ht="13" x14ac:dyDescent="0.25">
      <c r="A189" s="20"/>
      <c r="B189" s="288"/>
      <c r="C189" s="289"/>
      <c r="D189" s="442"/>
      <c r="E189" s="443"/>
      <c r="F189" s="446">
        <v>0</v>
      </c>
      <c r="G189" s="156">
        <f>F189*'Consolidated Budget'!D$8</f>
        <v>0</v>
      </c>
      <c r="H189" s="447"/>
      <c r="I189" s="448"/>
      <c r="J189" s="372"/>
      <c r="K189" s="286"/>
      <c r="L189" s="179"/>
      <c r="M189" s="287"/>
      <c r="N189" s="286"/>
      <c r="O189" s="179"/>
      <c r="P189" s="287"/>
      <c r="Q189" s="291"/>
      <c r="R189" s="22">
        <f t="shared" si="114"/>
        <v>0</v>
      </c>
      <c r="S189" s="23">
        <f t="shared" si="111"/>
        <v>0</v>
      </c>
    </row>
    <row r="190" spans="1:19" ht="13" x14ac:dyDescent="0.25">
      <c r="A190" s="20"/>
      <c r="B190" s="288"/>
      <c r="C190" s="289"/>
      <c r="D190" s="442"/>
      <c r="E190" s="443"/>
      <c r="F190" s="446">
        <v>0</v>
      </c>
      <c r="G190" s="156">
        <f>F190*'Consolidated Budget'!D$8</f>
        <v>0</v>
      </c>
      <c r="H190" s="447"/>
      <c r="I190" s="448"/>
      <c r="J190" s="372"/>
      <c r="K190" s="286"/>
      <c r="L190" s="179"/>
      <c r="M190" s="287"/>
      <c r="N190" s="286"/>
      <c r="O190" s="179"/>
      <c r="P190" s="287"/>
      <c r="Q190" s="291"/>
      <c r="R190" s="22">
        <f t="shared" si="114"/>
        <v>0</v>
      </c>
      <c r="S190" s="23">
        <f t="shared" si="111"/>
        <v>0</v>
      </c>
    </row>
    <row r="191" spans="1:19" ht="13" x14ac:dyDescent="0.25">
      <c r="A191" s="20"/>
      <c r="B191" s="288"/>
      <c r="C191" s="289"/>
      <c r="D191" s="442"/>
      <c r="E191" s="445"/>
      <c r="F191" s="446">
        <v>0</v>
      </c>
      <c r="G191" s="156">
        <f>F191*'Consolidated Budget'!D$8</f>
        <v>0</v>
      </c>
      <c r="H191" s="447"/>
      <c r="I191" s="448"/>
      <c r="J191" s="372"/>
      <c r="K191" s="286"/>
      <c r="L191" s="179"/>
      <c r="M191" s="287"/>
      <c r="N191" s="286"/>
      <c r="O191" s="179"/>
      <c r="P191" s="287"/>
      <c r="Q191" s="291"/>
      <c r="R191" s="22">
        <f t="shared" si="114"/>
        <v>0</v>
      </c>
      <c r="S191" s="23">
        <f t="shared" si="111"/>
        <v>0</v>
      </c>
    </row>
    <row r="192" spans="1:19" ht="13" x14ac:dyDescent="0.25">
      <c r="A192" s="398"/>
      <c r="B192" s="449"/>
      <c r="C192" s="283"/>
      <c r="D192" s="442"/>
      <c r="E192" s="443"/>
      <c r="F192" s="444">
        <f t="shared" ref="F192:F194" si="115">D192*E192</f>
        <v>0</v>
      </c>
      <c r="G192" s="156">
        <f>F192*'Consolidated Budget'!D$8</f>
        <v>0</v>
      </c>
      <c r="H192" s="447"/>
      <c r="I192" s="448"/>
      <c r="J192" s="372"/>
      <c r="K192" s="296"/>
      <c r="L192" s="296"/>
      <c r="M192" s="287"/>
      <c r="N192" s="296"/>
      <c r="O192" s="296"/>
      <c r="P192" s="403"/>
      <c r="Q192" s="291">
        <f>I192+L192+O192</f>
        <v>0</v>
      </c>
      <c r="R192" s="22">
        <f t="shared" si="114"/>
        <v>0</v>
      </c>
      <c r="S192" s="23">
        <f t="shared" si="111"/>
        <v>0</v>
      </c>
    </row>
    <row r="193" spans="1:19" ht="13" x14ac:dyDescent="0.25">
      <c r="A193" s="398"/>
      <c r="B193" s="449"/>
      <c r="C193" s="283"/>
      <c r="D193" s="442"/>
      <c r="E193" s="443"/>
      <c r="F193" s="444">
        <f t="shared" si="115"/>
        <v>0</v>
      </c>
      <c r="G193" s="156">
        <f>F193*'Consolidated Budget'!D$8</f>
        <v>0</v>
      </c>
      <c r="H193" s="447"/>
      <c r="I193" s="450"/>
      <c r="J193" s="372"/>
      <c r="K193" s="296"/>
      <c r="L193" s="296"/>
      <c r="M193" s="287"/>
      <c r="N193" s="296"/>
      <c r="O193" s="296"/>
      <c r="P193" s="403"/>
      <c r="Q193" s="291">
        <f>I193+L193+O193</f>
        <v>0</v>
      </c>
      <c r="R193" s="22">
        <f t="shared" si="114"/>
        <v>0</v>
      </c>
      <c r="S193" s="23">
        <f t="shared" si="111"/>
        <v>0</v>
      </c>
    </row>
    <row r="194" spans="1:19" ht="13" x14ac:dyDescent="0.25">
      <c r="A194" s="398"/>
      <c r="B194" s="449"/>
      <c r="C194" s="283"/>
      <c r="D194" s="442"/>
      <c r="E194" s="443"/>
      <c r="F194" s="444">
        <f t="shared" si="115"/>
        <v>0</v>
      </c>
      <c r="G194" s="156">
        <f>F194*'Consolidated Budget'!D$8</f>
        <v>0</v>
      </c>
      <c r="H194" s="408"/>
      <c r="I194" s="409"/>
      <c r="J194" s="372"/>
      <c r="K194" s="296"/>
      <c r="L194" s="296"/>
      <c r="M194" s="287"/>
      <c r="N194" s="296"/>
      <c r="O194" s="296"/>
      <c r="P194" s="403"/>
      <c r="Q194" s="291">
        <f>I194+L194+O194</f>
        <v>0</v>
      </c>
      <c r="R194" s="22">
        <f t="shared" si="114"/>
        <v>0</v>
      </c>
      <c r="S194" s="23">
        <f t="shared" si="111"/>
        <v>0</v>
      </c>
    </row>
    <row r="195" spans="1:19" ht="13" x14ac:dyDescent="0.25">
      <c r="A195" s="398"/>
      <c r="B195" s="399"/>
      <c r="C195" s="400"/>
      <c r="D195" s="400"/>
      <c r="E195" s="401"/>
      <c r="F195" s="318"/>
      <c r="G195" s="318"/>
      <c r="H195" s="402"/>
      <c r="I195" s="402"/>
      <c r="J195" s="372"/>
      <c r="K195" s="296"/>
      <c r="L195" s="296"/>
      <c r="M195" s="287"/>
      <c r="N195" s="296"/>
      <c r="O195" s="296"/>
      <c r="P195" s="403"/>
      <c r="Q195" s="291">
        <f>I195+L195+O195</f>
        <v>0</v>
      </c>
      <c r="R195" s="22">
        <f t="shared" si="114"/>
        <v>0</v>
      </c>
      <c r="S195" s="23">
        <f t="shared" si="111"/>
        <v>0</v>
      </c>
    </row>
    <row r="196" spans="1:19" ht="13" x14ac:dyDescent="0.25">
      <c r="A196" s="24"/>
      <c r="B196" s="25" t="s">
        <v>59</v>
      </c>
      <c r="C196" s="903"/>
      <c r="D196" s="903"/>
      <c r="E196" s="903"/>
      <c r="F196" s="26">
        <f>SUM(F197:F206)</f>
        <v>0</v>
      </c>
      <c r="G196" s="26">
        <f>SUM(G197:G206)</f>
        <v>0</v>
      </c>
      <c r="H196" s="387">
        <f t="shared" ref="H196:I196" si="116">SUM(H197:H206)</f>
        <v>0</v>
      </c>
      <c r="I196" s="387">
        <f t="shared" si="116"/>
        <v>0</v>
      </c>
      <c r="J196" s="372"/>
      <c r="K196" s="26">
        <f t="shared" ref="K196:L196" si="117">SUM(K197:K206)</f>
        <v>0</v>
      </c>
      <c r="L196" s="26">
        <f t="shared" si="117"/>
        <v>0</v>
      </c>
      <c r="M196" s="287"/>
      <c r="N196" s="26">
        <f t="shared" ref="N196:R196" si="118">SUM(N197:N206)</f>
        <v>0</v>
      </c>
      <c r="O196" s="26">
        <f t="shared" si="118"/>
        <v>0</v>
      </c>
      <c r="P196" s="26">
        <f t="shared" si="118"/>
        <v>0</v>
      </c>
      <c r="Q196" s="26">
        <f t="shared" si="118"/>
        <v>0</v>
      </c>
      <c r="R196" s="26">
        <f t="shared" si="118"/>
        <v>0</v>
      </c>
      <c r="S196" s="23">
        <f t="shared" si="111"/>
        <v>0</v>
      </c>
    </row>
    <row r="197" spans="1:19" ht="14.5" x14ac:dyDescent="0.35">
      <c r="A197" s="20"/>
      <c r="B197" s="308"/>
      <c r="C197" s="297"/>
      <c r="D197" s="310"/>
      <c r="E197" s="297"/>
      <c r="F197" s="441">
        <f t="shared" ref="F197:F206" si="119">D197*E197</f>
        <v>0</v>
      </c>
      <c r="G197" s="156">
        <f>F197*'Consolidated Budget'!D$8</f>
        <v>0</v>
      </c>
      <c r="H197" s="427"/>
      <c r="I197" s="428"/>
      <c r="J197" s="372"/>
      <c r="K197" s="286"/>
      <c r="L197" s="179"/>
      <c r="M197" s="287"/>
      <c r="N197" s="286"/>
      <c r="O197" s="179"/>
      <c r="P197" s="287"/>
      <c r="Q197" s="291">
        <f t="shared" ref="Q197:Q207" si="120">I197+L197+O197</f>
        <v>0</v>
      </c>
      <c r="R197" s="22">
        <f t="shared" ref="R197:R206" si="121">$G197-Q197</f>
        <v>0</v>
      </c>
      <c r="S197" s="23">
        <f t="shared" si="111"/>
        <v>0</v>
      </c>
    </row>
    <row r="198" spans="1:19" ht="14.5" x14ac:dyDescent="0.35">
      <c r="A198" s="20"/>
      <c r="B198" s="311"/>
      <c r="C198" s="297"/>
      <c r="D198" s="310"/>
      <c r="E198" s="297"/>
      <c r="F198" s="441">
        <f t="shared" si="119"/>
        <v>0</v>
      </c>
      <c r="G198" s="156">
        <f>F198*'Consolidated Budget'!D$8</f>
        <v>0</v>
      </c>
      <c r="H198" s="408"/>
      <c r="I198" s="429"/>
      <c r="J198" s="372"/>
      <c r="K198" s="286"/>
      <c r="L198" s="179"/>
      <c r="M198" s="287"/>
      <c r="N198" s="286"/>
      <c r="O198" s="179"/>
      <c r="P198" s="287"/>
      <c r="Q198" s="291">
        <f t="shared" si="120"/>
        <v>0</v>
      </c>
      <c r="R198" s="22">
        <f t="shared" si="121"/>
        <v>0</v>
      </c>
      <c r="S198" s="23">
        <f t="shared" si="111"/>
        <v>0</v>
      </c>
    </row>
    <row r="199" spans="1:19" ht="14.5" x14ac:dyDescent="0.35">
      <c r="A199" s="20"/>
      <c r="B199" s="311"/>
      <c r="C199" s="297"/>
      <c r="D199" s="310"/>
      <c r="E199" s="297"/>
      <c r="F199" s="441">
        <f t="shared" si="119"/>
        <v>0</v>
      </c>
      <c r="G199" s="156">
        <f>F199*'Consolidated Budget'!D$8</f>
        <v>0</v>
      </c>
      <c r="H199" s="408"/>
      <c r="I199" s="429"/>
      <c r="J199" s="372"/>
      <c r="K199" s="286"/>
      <c r="L199" s="179"/>
      <c r="M199" s="287"/>
      <c r="N199" s="286"/>
      <c r="O199" s="179"/>
      <c r="P199" s="287"/>
      <c r="Q199" s="291">
        <f t="shared" si="120"/>
        <v>0</v>
      </c>
      <c r="R199" s="22">
        <f t="shared" si="121"/>
        <v>0</v>
      </c>
      <c r="S199" s="23">
        <f t="shared" si="111"/>
        <v>0</v>
      </c>
    </row>
    <row r="200" spans="1:19" ht="14.5" x14ac:dyDescent="0.35">
      <c r="A200" s="20"/>
      <c r="B200" s="311"/>
      <c r="C200" s="297"/>
      <c r="D200" s="310"/>
      <c r="E200" s="297"/>
      <c r="F200" s="441">
        <f t="shared" si="119"/>
        <v>0</v>
      </c>
      <c r="G200" s="156">
        <f>F200*'Consolidated Budget'!D$8</f>
        <v>0</v>
      </c>
      <c r="H200" s="408"/>
      <c r="I200" s="429"/>
      <c r="J200" s="372"/>
      <c r="K200" s="286"/>
      <c r="L200" s="179"/>
      <c r="M200" s="287"/>
      <c r="N200" s="286"/>
      <c r="O200" s="179"/>
      <c r="P200" s="287"/>
      <c r="Q200" s="291">
        <f t="shared" si="120"/>
        <v>0</v>
      </c>
      <c r="R200" s="22">
        <f t="shared" si="121"/>
        <v>0</v>
      </c>
      <c r="S200" s="23">
        <f t="shared" si="111"/>
        <v>0</v>
      </c>
    </row>
    <row r="201" spans="1:19" ht="14.5" x14ac:dyDescent="0.35">
      <c r="A201" s="20"/>
      <c r="B201" s="311"/>
      <c r="C201" s="297"/>
      <c r="D201" s="310"/>
      <c r="E201" s="297"/>
      <c r="F201" s="441">
        <f t="shared" si="119"/>
        <v>0</v>
      </c>
      <c r="G201" s="156">
        <f>F201*'Consolidated Budget'!D$8</f>
        <v>0</v>
      </c>
      <c r="H201" s="408"/>
      <c r="I201" s="429"/>
      <c r="J201" s="372"/>
      <c r="K201" s="286"/>
      <c r="L201" s="179"/>
      <c r="M201" s="287"/>
      <c r="N201" s="286"/>
      <c r="O201" s="179"/>
      <c r="P201" s="287"/>
      <c r="Q201" s="291">
        <f t="shared" si="120"/>
        <v>0</v>
      </c>
      <c r="R201" s="22">
        <f t="shared" si="121"/>
        <v>0</v>
      </c>
      <c r="S201" s="466">
        <f t="shared" si="111"/>
        <v>0</v>
      </c>
    </row>
    <row r="202" spans="1:19" ht="14.5" x14ac:dyDescent="0.35">
      <c r="A202" s="20"/>
      <c r="B202" s="311"/>
      <c r="C202" s="297"/>
      <c r="D202" s="310"/>
      <c r="E202" s="297"/>
      <c r="F202" s="441">
        <f t="shared" si="119"/>
        <v>0</v>
      </c>
      <c r="G202" s="156">
        <f>F202*'Consolidated Budget'!D$8</f>
        <v>0</v>
      </c>
      <c r="H202" s="452"/>
      <c r="I202" s="453"/>
      <c r="J202" s="372"/>
      <c r="K202" s="313"/>
      <c r="L202" s="312"/>
      <c r="M202" s="287"/>
      <c r="N202" s="313"/>
      <c r="O202" s="312"/>
      <c r="P202" s="287"/>
      <c r="Q202" s="291">
        <f t="shared" si="120"/>
        <v>0</v>
      </c>
      <c r="R202" s="22">
        <f t="shared" si="121"/>
        <v>0</v>
      </c>
      <c r="S202" s="466">
        <f t="shared" si="111"/>
        <v>0</v>
      </c>
    </row>
    <row r="203" spans="1:19" ht="14.5" x14ac:dyDescent="0.35">
      <c r="A203" s="20"/>
      <c r="B203" s="311"/>
      <c r="C203" s="297"/>
      <c r="D203" s="310"/>
      <c r="E203" s="297"/>
      <c r="F203" s="441">
        <f t="shared" si="119"/>
        <v>0</v>
      </c>
      <c r="G203" s="156">
        <f>F203*'Consolidated Budget'!D$8</f>
        <v>0</v>
      </c>
      <c r="H203" s="427"/>
      <c r="I203" s="428"/>
      <c r="J203" s="372"/>
      <c r="K203" s="286"/>
      <c r="L203" s="179"/>
      <c r="M203" s="287"/>
      <c r="N203" s="286"/>
      <c r="O203" s="179"/>
      <c r="P203" s="287"/>
      <c r="Q203" s="291">
        <f t="shared" si="120"/>
        <v>0</v>
      </c>
      <c r="R203" s="22">
        <f t="shared" si="121"/>
        <v>0</v>
      </c>
      <c r="S203" s="23">
        <f t="shared" si="111"/>
        <v>0</v>
      </c>
    </row>
    <row r="204" spans="1:19" ht="14.5" x14ac:dyDescent="0.35">
      <c r="A204" s="20"/>
      <c r="B204" s="311"/>
      <c r="C204" s="297"/>
      <c r="D204" s="310"/>
      <c r="E204" s="297"/>
      <c r="F204" s="441">
        <f t="shared" si="119"/>
        <v>0</v>
      </c>
      <c r="G204" s="156">
        <f>F204*'Consolidated Budget'!D$8</f>
        <v>0</v>
      </c>
      <c r="H204" s="452"/>
      <c r="I204" s="453"/>
      <c r="J204" s="372"/>
      <c r="K204" s="313"/>
      <c r="L204" s="312"/>
      <c r="M204" s="287"/>
      <c r="N204" s="313"/>
      <c r="O204" s="312"/>
      <c r="P204" s="287"/>
      <c r="Q204" s="291">
        <f t="shared" si="120"/>
        <v>0</v>
      </c>
      <c r="R204" s="22">
        <f t="shared" si="121"/>
        <v>0</v>
      </c>
      <c r="S204" s="23">
        <f t="shared" si="111"/>
        <v>0</v>
      </c>
    </row>
    <row r="205" spans="1:19" ht="40.75" customHeight="1" x14ac:dyDescent="0.25">
      <c r="A205" s="20"/>
      <c r="B205" s="538"/>
      <c r="C205" s="413"/>
      <c r="D205" s="297"/>
      <c r="E205" s="414"/>
      <c r="F205" s="441">
        <f>D205*E205</f>
        <v>0</v>
      </c>
      <c r="G205" s="156">
        <f>F205*'Consolidated Budget'!D$8</f>
        <v>0</v>
      </c>
      <c r="H205" s="454"/>
      <c r="I205" s="455"/>
      <c r="J205" s="372"/>
      <c r="K205" s="313"/>
      <c r="L205" s="312"/>
      <c r="M205" s="287"/>
      <c r="N205" s="313"/>
      <c r="O205" s="312"/>
      <c r="P205" s="287"/>
      <c r="Q205" s="291">
        <f t="shared" si="120"/>
        <v>0</v>
      </c>
      <c r="R205" s="22">
        <f t="shared" si="121"/>
        <v>0</v>
      </c>
      <c r="S205" s="23">
        <f t="shared" si="111"/>
        <v>0</v>
      </c>
    </row>
    <row r="206" spans="1:19" ht="18.649999999999999" customHeight="1" x14ac:dyDescent="0.25">
      <c r="A206" s="298"/>
      <c r="B206" s="538"/>
      <c r="C206" s="413"/>
      <c r="D206" s="297"/>
      <c r="E206" s="297"/>
      <c r="F206" s="441">
        <f t="shared" si="119"/>
        <v>0</v>
      </c>
      <c r="G206" s="156">
        <f>F206*'Consolidated Budget'!D$8</f>
        <v>0</v>
      </c>
      <c r="H206" s="427"/>
      <c r="I206" s="428"/>
      <c r="J206" s="372"/>
      <c r="K206" s="286"/>
      <c r="L206" s="179"/>
      <c r="M206" s="287"/>
      <c r="N206" s="286"/>
      <c r="O206" s="179"/>
      <c r="P206" s="287"/>
      <c r="Q206" s="291">
        <f t="shared" si="120"/>
        <v>0</v>
      </c>
      <c r="R206" s="22">
        <f t="shared" si="121"/>
        <v>0</v>
      </c>
      <c r="S206" s="466">
        <f t="shared" si="111"/>
        <v>0</v>
      </c>
    </row>
    <row r="207" spans="1:19" ht="18.649999999999999" customHeight="1" x14ac:dyDescent="0.25">
      <c r="A207" s="451"/>
      <c r="B207" s="545"/>
      <c r="C207" s="400"/>
      <c r="D207" s="400"/>
      <c r="E207" s="401"/>
      <c r="F207" s="318"/>
      <c r="G207" s="318"/>
      <c r="H207" s="402"/>
      <c r="I207" s="402"/>
      <c r="J207" s="372"/>
      <c r="K207" s="296"/>
      <c r="L207" s="296"/>
      <c r="M207" s="287"/>
      <c r="N207" s="296"/>
      <c r="O207" s="296"/>
      <c r="P207" s="403"/>
      <c r="Q207" s="291">
        <f t="shared" si="120"/>
        <v>0</v>
      </c>
      <c r="R207" s="176"/>
      <c r="S207" s="23">
        <f t="shared" si="111"/>
        <v>0</v>
      </c>
    </row>
    <row r="208" spans="1:19" ht="22.4" customHeight="1" x14ac:dyDescent="0.25">
      <c r="A208" s="899" t="s">
        <v>357</v>
      </c>
      <c r="B208" s="899"/>
      <c r="C208" s="899"/>
      <c r="D208" s="899"/>
      <c r="E208" s="899"/>
      <c r="F208" s="34">
        <f>F173+F196</f>
        <v>0</v>
      </c>
      <c r="G208" s="34">
        <f>G173+G196</f>
        <v>0</v>
      </c>
      <c r="H208" s="34">
        <f t="shared" ref="H208:I208" si="122">H173+H196</f>
        <v>0</v>
      </c>
      <c r="I208" s="34">
        <f t="shared" si="122"/>
        <v>0</v>
      </c>
      <c r="J208" s="372"/>
      <c r="K208" s="34">
        <f t="shared" ref="K208:L208" si="123">K173+K196</f>
        <v>0</v>
      </c>
      <c r="L208" s="34">
        <f t="shared" si="123"/>
        <v>0</v>
      </c>
      <c r="M208" s="287"/>
      <c r="N208" s="34">
        <f t="shared" ref="N208" si="124">N173+N196</f>
        <v>0</v>
      </c>
      <c r="O208" s="34">
        <f t="shared" ref="O208:R208" si="125">O173+O196</f>
        <v>0</v>
      </c>
      <c r="P208" s="34">
        <f t="shared" si="125"/>
        <v>0</v>
      </c>
      <c r="Q208" s="34">
        <f t="shared" si="125"/>
        <v>0</v>
      </c>
      <c r="R208" s="34">
        <f t="shared" si="125"/>
        <v>0</v>
      </c>
      <c r="S208" s="23">
        <f t="shared" si="111"/>
        <v>0</v>
      </c>
    </row>
    <row r="209" spans="1:19" s="278" customFormat="1" ht="33" customHeight="1" x14ac:dyDescent="0.25">
      <c r="A209" s="905" t="s">
        <v>358</v>
      </c>
      <c r="B209" s="906"/>
      <c r="C209" s="906"/>
      <c r="D209" s="906"/>
      <c r="E209" s="906"/>
      <c r="F209" s="45">
        <f>F208</f>
        <v>0</v>
      </c>
      <c r="G209" s="45">
        <f>G208</f>
        <v>0</v>
      </c>
      <c r="H209" s="404">
        <f t="shared" ref="H209:I209" si="126">H208</f>
        <v>0</v>
      </c>
      <c r="I209" s="404">
        <f t="shared" si="126"/>
        <v>0</v>
      </c>
      <c r="J209" s="372"/>
      <c r="K209" s="45">
        <f t="shared" ref="K209:L209" si="127">K208</f>
        <v>0</v>
      </c>
      <c r="L209" s="45">
        <f t="shared" si="127"/>
        <v>0</v>
      </c>
      <c r="M209" s="287"/>
      <c r="N209" s="45">
        <f t="shared" ref="N209" si="128">N208</f>
        <v>0</v>
      </c>
      <c r="O209" s="45">
        <f t="shared" ref="O209:R209" si="129">O208</f>
        <v>0</v>
      </c>
      <c r="P209" s="45">
        <f t="shared" si="129"/>
        <v>0</v>
      </c>
      <c r="Q209" s="45">
        <f t="shared" si="129"/>
        <v>0</v>
      </c>
      <c r="R209" s="45">
        <f t="shared" si="129"/>
        <v>0</v>
      </c>
      <c r="S209" s="23">
        <f t="shared" si="111"/>
        <v>0</v>
      </c>
    </row>
    <row r="210" spans="1:19" ht="27" customHeight="1" x14ac:dyDescent="0.25">
      <c r="A210" s="907" t="s">
        <v>403</v>
      </c>
      <c r="B210" s="907"/>
      <c r="C210" s="907"/>
      <c r="D210" s="907"/>
      <c r="E210" s="907"/>
      <c r="F210" s="125">
        <f>IFERROR(F209/F211,0)</f>
        <v>0</v>
      </c>
      <c r="G210" s="206">
        <f>IFERROR(G209/G211,0)</f>
        <v>0</v>
      </c>
      <c r="H210" s="396">
        <f t="shared" ref="H210:I210" si="130">IFERROR(H209/H211,0)</f>
        <v>0</v>
      </c>
      <c r="I210" s="396">
        <f t="shared" si="130"/>
        <v>0</v>
      </c>
      <c r="J210" s="372"/>
      <c r="K210" s="314"/>
      <c r="L210" s="314"/>
      <c r="M210" s="287"/>
      <c r="N210" s="314"/>
      <c r="O210" s="314"/>
      <c r="P210" s="287"/>
      <c r="Q210" s="314"/>
      <c r="R210" s="314"/>
      <c r="S210" s="315"/>
    </row>
    <row r="211" spans="1:19" ht="26.15" customHeight="1" x14ac:dyDescent="0.25">
      <c r="A211" s="904" t="s">
        <v>360</v>
      </c>
      <c r="B211" s="904"/>
      <c r="C211" s="904"/>
      <c r="D211" s="904"/>
      <c r="E211" s="904"/>
      <c r="F211" s="49">
        <f>F169+F209</f>
        <v>0</v>
      </c>
      <c r="G211" s="50">
        <f>G169+G209</f>
        <v>0</v>
      </c>
      <c r="H211" s="397">
        <f t="shared" ref="H211:I211" si="131">H169+H209</f>
        <v>0</v>
      </c>
      <c r="I211" s="397">
        <f t="shared" si="131"/>
        <v>0</v>
      </c>
      <c r="J211" s="372"/>
      <c r="K211" s="361">
        <f t="shared" ref="K211:L211" si="132">K169+K209</f>
        <v>0</v>
      </c>
      <c r="L211" s="361">
        <f t="shared" si="132"/>
        <v>0</v>
      </c>
      <c r="M211" s="287"/>
      <c r="N211" s="361">
        <f t="shared" ref="N211:R211" si="133">N169+N209</f>
        <v>0</v>
      </c>
      <c r="O211" s="361">
        <f t="shared" si="133"/>
        <v>0</v>
      </c>
      <c r="P211" s="361">
        <f t="shared" si="133"/>
        <v>0</v>
      </c>
      <c r="Q211" s="361">
        <f t="shared" si="133"/>
        <v>0</v>
      </c>
      <c r="R211" s="361">
        <f t="shared" si="133"/>
        <v>0</v>
      </c>
      <c r="S211" s="23">
        <f t="shared" ref="S211:S213" si="134">IFERROR(Q211/$G211,0)</f>
        <v>0</v>
      </c>
    </row>
    <row r="212" spans="1:19" ht="22.4" customHeight="1" x14ac:dyDescent="0.25">
      <c r="A212" s="922" t="s">
        <v>71</v>
      </c>
      <c r="B212" s="923"/>
      <c r="C212" s="923"/>
      <c r="D212" s="923"/>
      <c r="E212" s="924"/>
      <c r="F212" s="49">
        <f>F211*2%</f>
        <v>0</v>
      </c>
      <c r="G212" s="49">
        <f>G211*2%</f>
        <v>0</v>
      </c>
      <c r="H212" s="397"/>
      <c r="I212" s="397"/>
      <c r="J212" s="372"/>
      <c r="K212" s="361"/>
      <c r="L212" s="361"/>
      <c r="M212" s="287"/>
      <c r="N212" s="361"/>
      <c r="O212" s="361"/>
      <c r="P212" s="287"/>
      <c r="Q212" s="291">
        <f>I212+L212+O212</f>
        <v>0</v>
      </c>
      <c r="R212" s="22">
        <f t="shared" ref="R212" si="135">$G212-Q212</f>
        <v>0</v>
      </c>
      <c r="S212" s="23">
        <f t="shared" si="134"/>
        <v>0</v>
      </c>
    </row>
    <row r="213" spans="1:19" ht="42.65" customHeight="1" x14ac:dyDescent="0.25">
      <c r="A213" s="920" t="s">
        <v>362</v>
      </c>
      <c r="B213" s="920"/>
      <c r="C213" s="920"/>
      <c r="D213" s="920"/>
      <c r="E213" s="921"/>
      <c r="F213" s="126">
        <f>SUM(F211:F212)</f>
        <v>0</v>
      </c>
      <c r="G213" s="207">
        <f>SUM(G211:G212)</f>
        <v>0</v>
      </c>
      <c r="H213" s="405">
        <f>SUM(H211:H212)</f>
        <v>0</v>
      </c>
      <c r="I213" s="405">
        <f>SUM(I211:I212)</f>
        <v>0</v>
      </c>
      <c r="J213" s="372"/>
      <c r="K213" s="207">
        <f>SUM(K211:K212)</f>
        <v>0</v>
      </c>
      <c r="L213" s="207">
        <f>SUM(L211:L212)</f>
        <v>0</v>
      </c>
      <c r="M213" s="287"/>
      <c r="N213" s="207">
        <f>SUM(N211:N212)</f>
        <v>0</v>
      </c>
      <c r="O213" s="207">
        <f>SUM(O211:O212)</f>
        <v>0</v>
      </c>
      <c r="P213" s="207">
        <f>SUM(P211:P212)</f>
        <v>0</v>
      </c>
      <c r="Q213" s="207">
        <f>SUM(Q211:Q212)</f>
        <v>0</v>
      </c>
      <c r="R213" s="207">
        <f>SUM(R211:R212)</f>
        <v>0</v>
      </c>
      <c r="S213" s="23">
        <f t="shared" si="134"/>
        <v>0</v>
      </c>
    </row>
    <row r="214" spans="1:19" ht="56.9" hidden="1" customHeight="1" x14ac:dyDescent="0.25">
      <c r="A214" s="909" t="s">
        <v>404</v>
      </c>
      <c r="B214" s="909"/>
      <c r="C214" s="909"/>
      <c r="D214" s="909"/>
      <c r="E214" s="909"/>
      <c r="F214" s="208">
        <f>F213-RBI!$I$49</f>
        <v>-7925661</v>
      </c>
      <c r="G214" s="208">
        <f>G213-RBI!$I$49</f>
        <v>-7925661</v>
      </c>
      <c r="J214" s="375"/>
      <c r="M214" s="458"/>
    </row>
  </sheetData>
  <sheetProtection formatCells="0" formatColumns="0" formatRows="0" insertColumns="0" insertRows="0" insertHyperlinks="0" deleteColumns="0" deleteRows="0" sort="0" autoFilter="0" pivotTables="0"/>
  <protectedRanges>
    <protectedRange sqref="K1:M30 M31 K32:M139 M152 K153:M160 M161 K162:M167 K170:M1048576 K141:M151 M140 M168:M169" name="Range1"/>
  </protectedRanges>
  <mergeCells count="51">
    <mergeCell ref="N4:P4"/>
    <mergeCell ref="N5:O5"/>
    <mergeCell ref="P5:P6"/>
    <mergeCell ref="Q4:S4"/>
    <mergeCell ref="K4:M4"/>
    <mergeCell ref="K5:L5"/>
    <mergeCell ref="M5:M6"/>
    <mergeCell ref="A214:E214"/>
    <mergeCell ref="H4:J4"/>
    <mergeCell ref="J5:J6"/>
    <mergeCell ref="H5:I5"/>
    <mergeCell ref="D4:D6"/>
    <mergeCell ref="E4:E5"/>
    <mergeCell ref="F4:G5"/>
    <mergeCell ref="B9:G9"/>
    <mergeCell ref="A8:G8"/>
    <mergeCell ref="A31:E31"/>
    <mergeCell ref="B32:G32"/>
    <mergeCell ref="A4:B6"/>
    <mergeCell ref="C4:C6"/>
    <mergeCell ref="C33:E33"/>
    <mergeCell ref="A213:E213"/>
    <mergeCell ref="A212:E212"/>
    <mergeCell ref="A211:E211"/>
    <mergeCell ref="A209:E209"/>
    <mergeCell ref="A210:E210"/>
    <mergeCell ref="B172:G172"/>
    <mergeCell ref="A208:E208"/>
    <mergeCell ref="A171:G171"/>
    <mergeCell ref="A169:E169"/>
    <mergeCell ref="B153:G153"/>
    <mergeCell ref="C196:E196"/>
    <mergeCell ref="C173:E173"/>
    <mergeCell ref="A168:E168"/>
    <mergeCell ref="B162:G162"/>
    <mergeCell ref="A2:B2"/>
    <mergeCell ref="A3:B3"/>
    <mergeCell ref="A161:E161"/>
    <mergeCell ref="C127:E127"/>
    <mergeCell ref="C87:E87"/>
    <mergeCell ref="C96:E96"/>
    <mergeCell ref="C105:E105"/>
    <mergeCell ref="C118:E118"/>
    <mergeCell ref="A140:E140"/>
    <mergeCell ref="B141:G141"/>
    <mergeCell ref="A152:E152"/>
    <mergeCell ref="C69:E69"/>
    <mergeCell ref="C60:E60"/>
    <mergeCell ref="C78:E78"/>
    <mergeCell ref="C42:E42"/>
    <mergeCell ref="C51:E51"/>
  </mergeCells>
  <phoneticPr fontId="22" type="noConversion"/>
  <conditionalFormatting sqref="F210:I210">
    <cfRule type="cellIs" dxfId="184" priority="201" operator="greaterThan">
      <formula>0.15</formula>
    </cfRule>
  </conditionalFormatting>
  <conditionalFormatting sqref="Z1:Z3">
    <cfRule type="cellIs" dxfId="183" priority="147" operator="lessThan">
      <formula>-110</formula>
    </cfRule>
    <cfRule type="cellIs" dxfId="182" priority="148" operator="greaterThan">
      <formula>110</formula>
    </cfRule>
  </conditionalFormatting>
  <conditionalFormatting sqref="Z1:AA3">
    <cfRule type="cellIs" dxfId="181" priority="149" operator="greaterThan">
      <formula>1.1</formula>
    </cfRule>
  </conditionalFormatting>
  <conditionalFormatting sqref="AA1:AA3">
    <cfRule type="cellIs" dxfId="180" priority="152" operator="lessThan">
      <formula>-1.1</formula>
    </cfRule>
  </conditionalFormatting>
  <conditionalFormatting sqref="BD1:BD3">
    <cfRule type="cellIs" dxfId="179" priority="150" operator="lessThan">
      <formula>-1.1</formula>
    </cfRule>
    <cfRule type="cellIs" dxfId="178" priority="151" operator="greaterThan">
      <formula>1.1</formula>
    </cfRule>
  </conditionalFormatting>
  <printOptions horizontalCentered="1"/>
  <pageMargins left="0.31496062992125984" right="0.31496062992125984" top="0.74803149606299213" bottom="0.51181102362204722" header="0" footer="0"/>
  <pageSetup paperSize="9" scale="44" orientation="portrait" r:id="rId1"/>
  <ignoredErrors>
    <ignoredError sqref="F153:G153 F162:G162 F141:G141 F46:F47 F53:F56 F71 F101 F52"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1C23A-DDEB-404F-A479-C763E8EF5EF6}">
  <sheetPr>
    <tabColor rgb="FFFFFF00"/>
  </sheetPr>
  <dimension ref="A1:S214"/>
  <sheetViews>
    <sheetView showGridLines="0" showZeros="0" topLeftCell="A204" zoomScale="70" zoomScaleNormal="70" workbookViewId="0">
      <selection activeCell="G175" sqref="G175"/>
    </sheetView>
  </sheetViews>
  <sheetFormatPr defaultColWidth="14.453125" defaultRowHeight="12.5" x14ac:dyDescent="0.25"/>
  <cols>
    <col min="1" max="1" width="11.453125" style="44" customWidth="1"/>
    <col min="2" max="2" width="45.54296875" style="319" customWidth="1"/>
    <col min="3" max="3" width="13.54296875" style="272" customWidth="1"/>
    <col min="4" max="4" width="12.453125" style="272" customWidth="1"/>
    <col min="5" max="5" width="16.453125" style="272" customWidth="1"/>
    <col min="6" max="6" width="18.54296875" style="269" customWidth="1"/>
    <col min="7" max="7" width="18.54296875" style="273" customWidth="1"/>
    <col min="8" max="9" width="15.54296875" style="269" customWidth="1"/>
    <col min="10" max="10" width="23.1796875" style="317" customWidth="1"/>
    <col min="11" max="11" width="26.453125" style="269" customWidth="1"/>
    <col min="12" max="12" width="15.54296875" style="269" customWidth="1"/>
    <col min="13" max="13" width="18.81640625" style="317" customWidth="1"/>
    <col min="14" max="14" width="26.453125" style="269" customWidth="1"/>
    <col min="15" max="15" width="15.54296875" style="269" customWidth="1"/>
    <col min="16" max="16" width="18.81640625" style="317" customWidth="1"/>
    <col min="17" max="17" width="15.54296875" style="269" customWidth="1"/>
    <col min="18" max="18" width="19.453125" style="270" customWidth="1"/>
    <col min="19" max="19" width="18.453125" style="316" customWidth="1"/>
    <col min="20" max="16384" width="14.453125" style="272"/>
  </cols>
  <sheetData>
    <row r="1" spans="1:19" s="268" customFormat="1" ht="18.649999999999999" customHeight="1" x14ac:dyDescent="0.45">
      <c r="A1" s="238" t="s">
        <v>112</v>
      </c>
      <c r="B1" s="239">
        <v>7.4999999999999997E-2</v>
      </c>
      <c r="C1" s="239"/>
      <c r="D1" s="265"/>
      <c r="E1" s="155"/>
      <c r="F1" s="266"/>
      <c r="G1" s="243"/>
      <c r="H1" s="244"/>
      <c r="I1" s="245"/>
      <c r="J1" s="267"/>
      <c r="K1" s="267"/>
      <c r="L1" s="267"/>
      <c r="M1" s="267"/>
      <c r="N1" s="267"/>
      <c r="O1" s="267"/>
      <c r="P1" s="267"/>
      <c r="Q1" s="267"/>
      <c r="R1" s="267"/>
      <c r="S1" s="267"/>
    </row>
    <row r="2" spans="1:19" ht="39.65" customHeight="1" x14ac:dyDescent="0.25">
      <c r="A2" s="897" t="s">
        <v>364</v>
      </c>
      <c r="B2" s="898"/>
      <c r="C2" s="525" t="s">
        <v>405</v>
      </c>
      <c r="D2" s="525"/>
      <c r="E2" s="525"/>
      <c r="F2" s="525"/>
      <c r="G2" s="525"/>
      <c r="H2" s="525"/>
      <c r="I2" s="525"/>
      <c r="J2" s="748"/>
      <c r="M2" s="271"/>
      <c r="P2" s="271"/>
      <c r="S2" s="256"/>
    </row>
    <row r="3" spans="1:19" ht="33.65" customHeight="1" x14ac:dyDescent="0.25">
      <c r="A3" s="897" t="s">
        <v>365</v>
      </c>
      <c r="B3" s="898"/>
      <c r="C3" s="526" t="s">
        <v>116</v>
      </c>
      <c r="D3" s="526"/>
      <c r="E3" s="526"/>
      <c r="F3" s="526"/>
      <c r="G3" s="526"/>
      <c r="H3" s="526"/>
      <c r="I3" s="526"/>
      <c r="J3" s="747"/>
      <c r="L3" s="273"/>
      <c r="M3" s="274"/>
      <c r="O3" s="273"/>
      <c r="P3" s="274"/>
      <c r="Q3" s="273"/>
      <c r="S3" s="256"/>
    </row>
    <row r="4" spans="1:19" ht="34.4" customHeight="1" x14ac:dyDescent="0.25">
      <c r="A4" s="918" t="s">
        <v>118</v>
      </c>
      <c r="B4" s="918"/>
      <c r="C4" s="919" t="s">
        <v>119</v>
      </c>
      <c r="D4" s="913" t="s">
        <v>120</v>
      </c>
      <c r="E4" s="914" t="s">
        <v>121</v>
      </c>
      <c r="F4" s="915" t="s">
        <v>122</v>
      </c>
      <c r="G4" s="915"/>
      <c r="H4" s="910" t="s">
        <v>123</v>
      </c>
      <c r="I4" s="910"/>
      <c r="J4" s="910"/>
      <c r="K4" s="928" t="s">
        <v>124</v>
      </c>
      <c r="L4" s="928"/>
      <c r="M4" s="928"/>
      <c r="N4" s="925" t="s">
        <v>125</v>
      </c>
      <c r="O4" s="925"/>
      <c r="P4" s="925"/>
      <c r="Q4" s="927" t="s">
        <v>126</v>
      </c>
      <c r="R4" s="927"/>
      <c r="S4" s="927"/>
    </row>
    <row r="5" spans="1:19" ht="37.4" customHeight="1" x14ac:dyDescent="0.25">
      <c r="A5" s="918"/>
      <c r="B5" s="918"/>
      <c r="C5" s="919"/>
      <c r="D5" s="913"/>
      <c r="E5" s="914"/>
      <c r="F5" s="915"/>
      <c r="G5" s="915"/>
      <c r="H5" s="912" t="s">
        <v>127</v>
      </c>
      <c r="I5" s="912"/>
      <c r="J5" s="911" t="s">
        <v>129</v>
      </c>
      <c r="K5" s="929" t="s">
        <v>127</v>
      </c>
      <c r="L5" s="929"/>
      <c r="M5" s="911" t="s">
        <v>129</v>
      </c>
      <c r="N5" s="926" t="s">
        <v>127</v>
      </c>
      <c r="O5" s="926"/>
      <c r="P5" s="911" t="s">
        <v>129</v>
      </c>
      <c r="Q5" s="381" t="s">
        <v>127</v>
      </c>
      <c r="R5" s="382" t="s">
        <v>128</v>
      </c>
      <c r="S5" s="382" t="s">
        <v>130</v>
      </c>
    </row>
    <row r="6" spans="1:19" ht="41.15" customHeight="1" x14ac:dyDescent="0.25">
      <c r="A6" s="918"/>
      <c r="B6" s="918"/>
      <c r="C6" s="919"/>
      <c r="D6" s="913"/>
      <c r="E6" s="546" t="s">
        <v>366</v>
      </c>
      <c r="F6" s="546" t="s">
        <v>366</v>
      </c>
      <c r="G6" s="547" t="s">
        <v>86</v>
      </c>
      <c r="H6" s="549" t="s">
        <v>366</v>
      </c>
      <c r="I6" s="550" t="s">
        <v>86</v>
      </c>
      <c r="J6" s="911"/>
      <c r="K6" s="383" t="s">
        <v>366</v>
      </c>
      <c r="L6" s="383" t="s">
        <v>86</v>
      </c>
      <c r="M6" s="911"/>
      <c r="N6" s="548" t="s">
        <v>367</v>
      </c>
      <c r="O6" s="548" t="s">
        <v>86</v>
      </c>
      <c r="P6" s="911"/>
      <c r="Q6" s="383" t="s">
        <v>86</v>
      </c>
      <c r="R6" s="383" t="s">
        <v>86</v>
      </c>
      <c r="S6" s="384" t="s">
        <v>132</v>
      </c>
    </row>
    <row r="7" spans="1:19" ht="13" thickBot="1" x14ac:dyDescent="0.3"/>
    <row r="8" spans="1:19" s="278" customFormat="1" ht="33" customHeight="1" thickBot="1" x14ac:dyDescent="0.3">
      <c r="A8" s="917" t="s">
        <v>133</v>
      </c>
      <c r="B8" s="917"/>
      <c r="C8" s="917"/>
      <c r="D8" s="917"/>
      <c r="E8" s="917"/>
      <c r="F8" s="917"/>
      <c r="G8" s="917"/>
      <c r="H8" s="275"/>
      <c r="I8" s="275"/>
      <c r="J8" s="373"/>
      <c r="K8" s="275"/>
      <c r="L8" s="275"/>
      <c r="M8" s="277"/>
      <c r="N8" s="275"/>
      <c r="O8" s="275"/>
      <c r="P8" s="277"/>
      <c r="Q8" s="275"/>
      <c r="R8" s="275"/>
      <c r="S8" s="276"/>
    </row>
    <row r="9" spans="1:19" ht="22.4" customHeight="1" x14ac:dyDescent="0.25">
      <c r="A9" s="128">
        <v>1</v>
      </c>
      <c r="B9" s="916" t="s">
        <v>368</v>
      </c>
      <c r="C9" s="916"/>
      <c r="D9" s="916"/>
      <c r="E9" s="916"/>
      <c r="F9" s="916"/>
      <c r="G9" s="916"/>
      <c r="H9" s="279"/>
      <c r="I9" s="280"/>
      <c r="J9" s="374"/>
      <c r="K9" s="279"/>
      <c r="L9" s="280"/>
      <c r="M9" s="282"/>
      <c r="N9" s="279"/>
      <c r="O9" s="280"/>
      <c r="P9" s="282"/>
      <c r="Q9" s="280"/>
      <c r="R9" s="280"/>
      <c r="S9" s="281"/>
    </row>
    <row r="10" spans="1:19" ht="13" x14ac:dyDescent="0.25">
      <c r="A10" s="538" t="s">
        <v>369</v>
      </c>
      <c r="B10" s="538"/>
      <c r="C10" s="283"/>
      <c r="D10" s="283"/>
      <c r="E10" s="284"/>
      <c r="F10" s="21">
        <f>(D10*E10)</f>
        <v>0</v>
      </c>
      <c r="G10" s="156">
        <f>F10*'Consolidated Budget'!E$8</f>
        <v>0</v>
      </c>
      <c r="H10" s="385"/>
      <c r="I10" s="386"/>
      <c r="J10" s="372"/>
      <c r="K10" s="286"/>
      <c r="L10" s="285"/>
      <c r="M10" s="287"/>
      <c r="N10" s="286"/>
      <c r="O10" s="285"/>
      <c r="P10" s="287"/>
      <c r="Q10" s="285"/>
      <c r="R10" s="22">
        <f t="shared" ref="R10:R30" si="0">$G10-Q10</f>
        <v>0</v>
      </c>
      <c r="S10" s="23">
        <f t="shared" ref="S10:S29" si="1">IFERROR(Q10/$G10,0)</f>
        <v>0</v>
      </c>
    </row>
    <row r="11" spans="1:19" ht="13" x14ac:dyDescent="0.25">
      <c r="A11" s="538" t="s">
        <v>370</v>
      </c>
      <c r="B11" s="538"/>
      <c r="C11" s="289" t="s">
        <v>371</v>
      </c>
      <c r="D11" s="289"/>
      <c r="E11" s="290"/>
      <c r="F11" s="406">
        <f>D11*E11</f>
        <v>0</v>
      </c>
      <c r="G11" s="156">
        <f>F11*'Consolidated Budget'!E$8</f>
        <v>0</v>
      </c>
      <c r="H11" s="408"/>
      <c r="I11" s="409"/>
      <c r="J11" s="372"/>
      <c r="K11" s="292">
        <v>0</v>
      </c>
      <c r="L11" s="292">
        <v>0</v>
      </c>
      <c r="M11" s="287"/>
      <c r="N11" s="292"/>
      <c r="O11" s="291"/>
      <c r="P11" s="287"/>
      <c r="Q11" s="291">
        <f t="shared" ref="Q11:Q30" si="2">I11+L11+O11</f>
        <v>0</v>
      </c>
      <c r="R11" s="22">
        <f t="shared" si="0"/>
        <v>0</v>
      </c>
      <c r="S11" s="23">
        <f t="shared" si="1"/>
        <v>0</v>
      </c>
    </row>
    <row r="12" spans="1:19" ht="13" x14ac:dyDescent="0.25">
      <c r="A12" s="538" t="s">
        <v>372</v>
      </c>
      <c r="B12" s="538"/>
      <c r="C12" s="283" t="s">
        <v>371</v>
      </c>
      <c r="D12" s="283"/>
      <c r="E12" s="284"/>
      <c r="F12" s="406">
        <f t="shared" ref="F12:F29" si="3">D12*E12</f>
        <v>0</v>
      </c>
      <c r="G12" s="156">
        <f>F12*'Consolidated Budget'!E$8</f>
        <v>0</v>
      </c>
      <c r="H12" s="408"/>
      <c r="I12" s="409"/>
      <c r="J12" s="372"/>
      <c r="K12" s="286"/>
      <c r="L12" s="291"/>
      <c r="M12" s="287"/>
      <c r="N12" s="286"/>
      <c r="O12" s="285"/>
      <c r="P12" s="287"/>
      <c r="Q12" s="291">
        <f t="shared" si="2"/>
        <v>0</v>
      </c>
      <c r="R12" s="22">
        <f t="shared" si="0"/>
        <v>0</v>
      </c>
      <c r="S12" s="23">
        <f t="shared" si="1"/>
        <v>0</v>
      </c>
    </row>
    <row r="13" spans="1:19" ht="13" x14ac:dyDescent="0.25">
      <c r="A13" s="538" t="s">
        <v>373</v>
      </c>
      <c r="B13" s="538"/>
      <c r="C13" s="283" t="s">
        <v>371</v>
      </c>
      <c r="D13" s="283"/>
      <c r="E13" s="284"/>
      <c r="F13" s="406">
        <f t="shared" si="3"/>
        <v>0</v>
      </c>
      <c r="G13" s="156">
        <f>F13*'Consolidated Budget'!E$8</f>
        <v>0</v>
      </c>
      <c r="H13" s="408"/>
      <c r="I13" s="410"/>
      <c r="J13" s="372"/>
      <c r="K13" s="286"/>
      <c r="L13" s="285"/>
      <c r="M13" s="287"/>
      <c r="N13" s="286"/>
      <c r="O13" s="285"/>
      <c r="P13" s="287"/>
      <c r="Q13" s="291">
        <f t="shared" si="2"/>
        <v>0</v>
      </c>
      <c r="R13" s="22">
        <f t="shared" si="0"/>
        <v>0</v>
      </c>
      <c r="S13" s="23">
        <f t="shared" si="1"/>
        <v>0</v>
      </c>
    </row>
    <row r="14" spans="1:19" ht="13" x14ac:dyDescent="0.25">
      <c r="A14" s="538" t="s">
        <v>374</v>
      </c>
      <c r="B14" s="538"/>
      <c r="C14" s="283" t="s">
        <v>371</v>
      </c>
      <c r="D14" s="283"/>
      <c r="E14" s="284"/>
      <c r="F14" s="406">
        <f t="shared" si="3"/>
        <v>0</v>
      </c>
      <c r="G14" s="156">
        <f>F14*'Consolidated Budget'!E$8</f>
        <v>0</v>
      </c>
      <c r="H14" s="408"/>
      <c r="I14" s="409"/>
      <c r="J14" s="372"/>
      <c r="K14" s="286"/>
      <c r="L14" s="285"/>
      <c r="M14" s="287"/>
      <c r="N14" s="286"/>
      <c r="O14" s="285"/>
      <c r="P14" s="287"/>
      <c r="Q14" s="291">
        <f t="shared" si="2"/>
        <v>0</v>
      </c>
      <c r="R14" s="22">
        <f t="shared" si="0"/>
        <v>0</v>
      </c>
      <c r="S14" s="23">
        <f t="shared" si="1"/>
        <v>0</v>
      </c>
    </row>
    <row r="15" spans="1:19" ht="13" x14ac:dyDescent="0.25">
      <c r="A15" s="538" t="s">
        <v>375</v>
      </c>
      <c r="B15" s="538"/>
      <c r="C15" s="283" t="s">
        <v>371</v>
      </c>
      <c r="D15" s="283"/>
      <c r="E15" s="284"/>
      <c r="F15" s="406">
        <f t="shared" si="3"/>
        <v>0</v>
      </c>
      <c r="G15" s="156">
        <f>F15*'Consolidated Budget'!E$8</f>
        <v>0</v>
      </c>
      <c r="H15" s="408"/>
      <c r="I15" s="409"/>
      <c r="J15" s="372"/>
      <c r="K15" s="286"/>
      <c r="L15" s="285"/>
      <c r="M15" s="287"/>
      <c r="N15" s="286"/>
      <c r="O15" s="285"/>
      <c r="P15" s="287"/>
      <c r="Q15" s="291">
        <f t="shared" si="2"/>
        <v>0</v>
      </c>
      <c r="R15" s="22">
        <f t="shared" si="0"/>
        <v>0</v>
      </c>
      <c r="S15" s="23">
        <f t="shared" si="1"/>
        <v>0</v>
      </c>
    </row>
    <row r="16" spans="1:19" ht="13" x14ac:dyDescent="0.25">
      <c r="A16" s="538" t="s">
        <v>376</v>
      </c>
      <c r="B16" s="538"/>
      <c r="C16" s="539" t="s">
        <v>371</v>
      </c>
      <c r="D16" s="539"/>
      <c r="E16" s="143"/>
      <c r="F16" s="540">
        <f t="shared" si="3"/>
        <v>0</v>
      </c>
      <c r="G16" s="156">
        <f>F16*'Consolidated Budget'!E$8</f>
        <v>0</v>
      </c>
      <c r="H16" s="408"/>
      <c r="I16" s="410"/>
      <c r="J16" s="372"/>
      <c r="K16" s="286"/>
      <c r="L16" s="285"/>
      <c r="M16" s="287"/>
      <c r="N16" s="286"/>
      <c r="O16" s="285"/>
      <c r="P16" s="287"/>
      <c r="Q16" s="291">
        <f t="shared" si="2"/>
        <v>0</v>
      </c>
      <c r="R16" s="22">
        <f t="shared" si="0"/>
        <v>0</v>
      </c>
      <c r="S16" s="23">
        <f t="shared" si="1"/>
        <v>0</v>
      </c>
    </row>
    <row r="17" spans="1:19" ht="13" x14ac:dyDescent="0.25">
      <c r="A17" s="538" t="s">
        <v>377</v>
      </c>
      <c r="B17" s="541"/>
      <c r="C17" s="542" t="s">
        <v>371</v>
      </c>
      <c r="D17" s="542"/>
      <c r="E17" s="543"/>
      <c r="F17" s="540">
        <f t="shared" si="3"/>
        <v>0</v>
      </c>
      <c r="G17" s="156">
        <f>F17*'Consolidated Budget'!E$8</f>
        <v>0</v>
      </c>
      <c r="H17" s="408"/>
      <c r="I17" s="410"/>
      <c r="J17" s="372"/>
      <c r="K17" s="292"/>
      <c r="L17" s="291"/>
      <c r="M17" s="287"/>
      <c r="N17" s="292"/>
      <c r="O17" s="291"/>
      <c r="P17" s="287"/>
      <c r="Q17" s="291">
        <f t="shared" si="2"/>
        <v>0</v>
      </c>
      <c r="R17" s="22">
        <f t="shared" si="0"/>
        <v>0</v>
      </c>
      <c r="S17" s="23">
        <f t="shared" si="1"/>
        <v>0</v>
      </c>
    </row>
    <row r="18" spans="1:19" ht="13" x14ac:dyDescent="0.25">
      <c r="A18" s="538" t="s">
        <v>378</v>
      </c>
      <c r="B18" s="541"/>
      <c r="C18" s="542" t="s">
        <v>371</v>
      </c>
      <c r="D18" s="542"/>
      <c r="E18" s="543"/>
      <c r="F18" s="540">
        <f>D18*E18</f>
        <v>0</v>
      </c>
      <c r="G18" s="156">
        <f>F18*'Consolidated Budget'!E$8</f>
        <v>0</v>
      </c>
      <c r="H18" s="408"/>
      <c r="I18" s="410"/>
      <c r="J18" s="372"/>
      <c r="K18" s="286"/>
      <c r="L18" s="285"/>
      <c r="M18" s="287"/>
      <c r="N18" s="286"/>
      <c r="O18" s="285"/>
      <c r="P18" s="287"/>
      <c r="Q18" s="291">
        <f t="shared" si="2"/>
        <v>0</v>
      </c>
      <c r="R18" s="22">
        <f t="shared" si="0"/>
        <v>0</v>
      </c>
      <c r="S18" s="23">
        <f t="shared" si="1"/>
        <v>0</v>
      </c>
    </row>
    <row r="19" spans="1:19" ht="13" x14ac:dyDescent="0.25">
      <c r="A19" s="538" t="s">
        <v>379</v>
      </c>
      <c r="B19" s="538"/>
      <c r="C19" s="539" t="s">
        <v>371</v>
      </c>
      <c r="D19" s="539"/>
      <c r="E19" s="143"/>
      <c r="F19" s="540">
        <f t="shared" si="3"/>
        <v>0</v>
      </c>
      <c r="G19" s="156">
        <f>F19*'Consolidated Budget'!E$8</f>
        <v>0</v>
      </c>
      <c r="H19" s="408"/>
      <c r="I19" s="410"/>
      <c r="J19" s="372"/>
      <c r="K19" s="286"/>
      <c r="L19" s="285"/>
      <c r="M19" s="287"/>
      <c r="N19" s="286"/>
      <c r="O19" s="285"/>
      <c r="P19" s="287"/>
      <c r="Q19" s="291">
        <f t="shared" si="2"/>
        <v>0</v>
      </c>
      <c r="R19" s="22">
        <f t="shared" si="0"/>
        <v>0</v>
      </c>
      <c r="S19" s="23">
        <f t="shared" si="1"/>
        <v>0</v>
      </c>
    </row>
    <row r="20" spans="1:19" ht="13" x14ac:dyDescent="0.25">
      <c r="A20" s="538" t="s">
        <v>380</v>
      </c>
      <c r="B20" s="538"/>
      <c r="C20" s="539" t="s">
        <v>371</v>
      </c>
      <c r="D20" s="539"/>
      <c r="E20" s="143"/>
      <c r="F20" s="540">
        <f t="shared" si="3"/>
        <v>0</v>
      </c>
      <c r="G20" s="156">
        <f>F20*'Consolidated Budget'!E$8</f>
        <v>0</v>
      </c>
      <c r="H20" s="408"/>
      <c r="I20" s="410"/>
      <c r="J20" s="372"/>
      <c r="K20" s="286"/>
      <c r="L20" s="285"/>
      <c r="M20" s="287"/>
      <c r="N20" s="286"/>
      <c r="O20" s="285"/>
      <c r="P20" s="287"/>
      <c r="Q20" s="291">
        <f t="shared" si="2"/>
        <v>0</v>
      </c>
      <c r="R20" s="22">
        <f t="shared" si="0"/>
        <v>0</v>
      </c>
      <c r="S20" s="466">
        <f t="shared" si="1"/>
        <v>0</v>
      </c>
    </row>
    <row r="21" spans="1:19" ht="13" x14ac:dyDescent="0.25">
      <c r="A21" s="538" t="s">
        <v>381</v>
      </c>
      <c r="B21" s="538"/>
      <c r="C21" s="539" t="s">
        <v>371</v>
      </c>
      <c r="D21" s="539"/>
      <c r="E21" s="143"/>
      <c r="F21" s="540">
        <f t="shared" si="3"/>
        <v>0</v>
      </c>
      <c r="G21" s="156">
        <f>F21*'Consolidated Budget'!E$8</f>
        <v>0</v>
      </c>
      <c r="H21" s="408"/>
      <c r="I21" s="410"/>
      <c r="J21" s="372"/>
      <c r="K21" s="286"/>
      <c r="L21" s="285"/>
      <c r="M21" s="287"/>
      <c r="N21" s="286"/>
      <c r="O21" s="285"/>
      <c r="P21" s="287"/>
      <c r="Q21" s="291">
        <f t="shared" si="2"/>
        <v>0</v>
      </c>
      <c r="R21" s="22">
        <f t="shared" si="0"/>
        <v>0</v>
      </c>
      <c r="S21" s="23">
        <f t="shared" si="1"/>
        <v>0</v>
      </c>
    </row>
    <row r="22" spans="1:19" ht="13" x14ac:dyDescent="0.25">
      <c r="A22" s="538" t="s">
        <v>382</v>
      </c>
      <c r="B22" s="538"/>
      <c r="C22" s="539" t="s">
        <v>371</v>
      </c>
      <c r="D22" s="539"/>
      <c r="E22" s="143"/>
      <c r="F22" s="540">
        <f t="shared" si="3"/>
        <v>0</v>
      </c>
      <c r="G22" s="156">
        <f>F22*'Consolidated Budget'!E$8</f>
        <v>0</v>
      </c>
      <c r="H22" s="408"/>
      <c r="I22" s="410"/>
      <c r="J22" s="372"/>
      <c r="K22" s="286"/>
      <c r="L22" s="285"/>
      <c r="M22" s="287"/>
      <c r="N22" s="286"/>
      <c r="O22" s="285"/>
      <c r="P22" s="287"/>
      <c r="Q22" s="291">
        <f t="shared" si="2"/>
        <v>0</v>
      </c>
      <c r="R22" s="22">
        <f t="shared" si="0"/>
        <v>0</v>
      </c>
      <c r="S22" s="23">
        <f t="shared" si="1"/>
        <v>0</v>
      </c>
    </row>
    <row r="23" spans="1:19" ht="13" x14ac:dyDescent="0.25">
      <c r="A23" s="538" t="s">
        <v>383</v>
      </c>
      <c r="B23" s="538"/>
      <c r="C23" s="539" t="s">
        <v>371</v>
      </c>
      <c r="D23" s="539"/>
      <c r="E23" s="143"/>
      <c r="F23" s="540">
        <f>D23*E23</f>
        <v>0</v>
      </c>
      <c r="G23" s="156">
        <f>F23*'Consolidated Budget'!E$8</f>
        <v>0</v>
      </c>
      <c r="H23" s="408"/>
      <c r="I23" s="410"/>
      <c r="J23" s="372"/>
      <c r="K23" s="292"/>
      <c r="L23" s="291"/>
      <c r="M23" s="287"/>
      <c r="N23" s="292"/>
      <c r="O23" s="291"/>
      <c r="P23" s="287"/>
      <c r="Q23" s="291">
        <f t="shared" si="2"/>
        <v>0</v>
      </c>
      <c r="R23" s="22">
        <f t="shared" si="0"/>
        <v>0</v>
      </c>
      <c r="S23" s="23">
        <f t="shared" si="1"/>
        <v>0</v>
      </c>
    </row>
    <row r="24" spans="1:19" ht="13" x14ac:dyDescent="0.25">
      <c r="A24" s="538" t="s">
        <v>384</v>
      </c>
      <c r="B24" s="541"/>
      <c r="C24" s="542" t="s">
        <v>371</v>
      </c>
      <c r="D24" s="542"/>
      <c r="E24" s="543"/>
      <c r="F24" s="540">
        <f>D24*E24</f>
        <v>0</v>
      </c>
      <c r="G24" s="156">
        <f>F24*'Consolidated Budget'!E$8</f>
        <v>0</v>
      </c>
      <c r="H24" s="408"/>
      <c r="I24" s="410"/>
      <c r="J24" s="372"/>
      <c r="K24" s="286"/>
      <c r="L24" s="285"/>
      <c r="M24" s="287"/>
      <c r="N24" s="286"/>
      <c r="O24" s="285"/>
      <c r="P24" s="287"/>
      <c r="Q24" s="291">
        <f t="shared" si="2"/>
        <v>0</v>
      </c>
      <c r="R24" s="22">
        <f t="shared" si="0"/>
        <v>0</v>
      </c>
      <c r="S24" s="23">
        <f t="shared" si="1"/>
        <v>0</v>
      </c>
    </row>
    <row r="25" spans="1:19" ht="13" x14ac:dyDescent="0.25">
      <c r="A25" s="538" t="s">
        <v>385</v>
      </c>
      <c r="B25" s="538"/>
      <c r="C25" s="539" t="s">
        <v>371</v>
      </c>
      <c r="D25" s="539"/>
      <c r="E25" s="143"/>
      <c r="F25" s="540">
        <f>D25*E25</f>
        <v>0</v>
      </c>
      <c r="G25" s="156">
        <f>F25*'Consolidated Budget'!E$8</f>
        <v>0</v>
      </c>
      <c r="H25" s="408"/>
      <c r="I25" s="410"/>
      <c r="J25" s="372"/>
      <c r="K25" s="286"/>
      <c r="L25" s="285"/>
      <c r="M25" s="287"/>
      <c r="N25" s="286"/>
      <c r="O25" s="285"/>
      <c r="P25" s="287"/>
      <c r="Q25" s="291">
        <f t="shared" si="2"/>
        <v>0</v>
      </c>
      <c r="R25" s="22">
        <f t="shared" si="0"/>
        <v>0</v>
      </c>
      <c r="S25" s="23">
        <f t="shared" si="1"/>
        <v>0</v>
      </c>
    </row>
    <row r="26" spans="1:19" ht="13" x14ac:dyDescent="0.25">
      <c r="A26" s="538" t="s">
        <v>386</v>
      </c>
      <c r="B26" s="538"/>
      <c r="C26" s="539" t="s">
        <v>371</v>
      </c>
      <c r="D26" s="539"/>
      <c r="E26" s="143"/>
      <c r="F26" s="540">
        <f t="shared" si="3"/>
        <v>0</v>
      </c>
      <c r="G26" s="156">
        <f>F26*'Consolidated Budget'!E$8</f>
        <v>0</v>
      </c>
      <c r="H26" s="408"/>
      <c r="I26" s="410"/>
      <c r="J26" s="372"/>
      <c r="K26" s="286"/>
      <c r="L26" s="285"/>
      <c r="M26" s="287"/>
      <c r="N26" s="286"/>
      <c r="O26" s="285"/>
      <c r="P26" s="287"/>
      <c r="Q26" s="291">
        <f t="shared" si="2"/>
        <v>0</v>
      </c>
      <c r="R26" s="22">
        <f t="shared" si="0"/>
        <v>0</v>
      </c>
      <c r="S26" s="23">
        <f t="shared" si="1"/>
        <v>0</v>
      </c>
    </row>
    <row r="27" spans="1:19" ht="13" x14ac:dyDescent="0.25">
      <c r="A27" s="538" t="s">
        <v>387</v>
      </c>
      <c r="B27" s="538"/>
      <c r="C27" s="539" t="s">
        <v>371</v>
      </c>
      <c r="D27" s="539"/>
      <c r="E27" s="544"/>
      <c r="F27" s="540">
        <f t="shared" si="3"/>
        <v>0</v>
      </c>
      <c r="G27" s="156">
        <f>F27*'Consolidated Budget'!E$8</f>
        <v>0</v>
      </c>
      <c r="H27" s="408"/>
      <c r="I27" s="410"/>
      <c r="J27" s="372"/>
      <c r="K27" s="286"/>
      <c r="L27" s="285"/>
      <c r="M27" s="287"/>
      <c r="N27" s="286"/>
      <c r="O27" s="285"/>
      <c r="P27" s="287"/>
      <c r="Q27" s="291">
        <f t="shared" si="2"/>
        <v>0</v>
      </c>
      <c r="R27" s="22">
        <f t="shared" si="0"/>
        <v>0</v>
      </c>
      <c r="S27" s="23">
        <f t="shared" si="1"/>
        <v>0</v>
      </c>
    </row>
    <row r="28" spans="1:19" ht="13" x14ac:dyDescent="0.25">
      <c r="A28" s="538" t="s">
        <v>388</v>
      </c>
      <c r="B28" s="538"/>
      <c r="C28" s="539" t="s">
        <v>371</v>
      </c>
      <c r="D28" s="539"/>
      <c r="E28" s="143"/>
      <c r="F28" s="540">
        <f t="shared" si="3"/>
        <v>0</v>
      </c>
      <c r="G28" s="156">
        <f>F28*'Consolidated Budget'!E$8</f>
        <v>0</v>
      </c>
      <c r="H28" s="408"/>
      <c r="I28" s="410"/>
      <c r="J28" s="372"/>
      <c r="K28" s="286"/>
      <c r="L28" s="285"/>
      <c r="M28" s="287"/>
      <c r="N28" s="286"/>
      <c r="O28" s="285"/>
      <c r="P28" s="287"/>
      <c r="Q28" s="291">
        <f t="shared" si="2"/>
        <v>0</v>
      </c>
      <c r="R28" s="22">
        <f t="shared" si="0"/>
        <v>0</v>
      </c>
      <c r="S28" s="466">
        <f t="shared" si="1"/>
        <v>0</v>
      </c>
    </row>
    <row r="29" spans="1:19" ht="13" x14ac:dyDescent="0.25">
      <c r="A29" s="538" t="s">
        <v>389</v>
      </c>
      <c r="B29" s="538"/>
      <c r="C29" s="539" t="s">
        <v>371</v>
      </c>
      <c r="D29" s="539"/>
      <c r="E29" s="143"/>
      <c r="F29" s="540">
        <f t="shared" si="3"/>
        <v>0</v>
      </c>
      <c r="G29" s="156">
        <f>F29*'Consolidated Budget'!E$8</f>
        <v>0</v>
      </c>
      <c r="H29" s="408"/>
      <c r="I29" s="410"/>
      <c r="J29" s="372"/>
      <c r="K29" s="292"/>
      <c r="L29" s="291"/>
      <c r="M29" s="287"/>
      <c r="N29" s="292"/>
      <c r="O29" s="291"/>
      <c r="P29" s="287"/>
      <c r="Q29" s="291">
        <f t="shared" si="2"/>
        <v>0</v>
      </c>
      <c r="R29" s="22">
        <f t="shared" si="0"/>
        <v>0</v>
      </c>
      <c r="S29" s="23">
        <f t="shared" si="1"/>
        <v>0</v>
      </c>
    </row>
    <row r="30" spans="1:19" ht="13" x14ac:dyDescent="0.25">
      <c r="A30" s="398"/>
      <c r="B30" s="399"/>
      <c r="C30" s="400"/>
      <c r="D30" s="400"/>
      <c r="E30" s="401"/>
      <c r="F30" s="318"/>
      <c r="G30" s="415"/>
      <c r="H30" s="416"/>
      <c r="I30" s="416"/>
      <c r="J30" s="372"/>
      <c r="K30" s="296"/>
      <c r="L30" s="296"/>
      <c r="M30" s="287"/>
      <c r="N30" s="296"/>
      <c r="O30" s="296"/>
      <c r="P30" s="403"/>
      <c r="Q30" s="291">
        <f t="shared" si="2"/>
        <v>0</v>
      </c>
      <c r="R30" s="22">
        <f t="shared" si="0"/>
        <v>0</v>
      </c>
      <c r="S30" s="23">
        <f t="shared" ref="S30" si="4">IFERROR(R30/$G30,0)</f>
        <v>0</v>
      </c>
    </row>
    <row r="31" spans="1:19" ht="22.4" customHeight="1" x14ac:dyDescent="0.25">
      <c r="A31" s="899" t="s">
        <v>135</v>
      </c>
      <c r="B31" s="899"/>
      <c r="C31" s="899"/>
      <c r="D31" s="899"/>
      <c r="E31" s="899"/>
      <c r="F31" s="34">
        <f>SUM(F10:F29)</f>
        <v>0</v>
      </c>
      <c r="G31" s="34">
        <f t="shared" ref="G31:I31" si="5">SUM(G10:G29)</f>
        <v>0</v>
      </c>
      <c r="H31" s="34">
        <f t="shared" si="5"/>
        <v>0</v>
      </c>
      <c r="I31" s="34">
        <f t="shared" si="5"/>
        <v>0</v>
      </c>
      <c r="J31" s="372"/>
      <c r="K31" s="34">
        <f t="shared" ref="K31:L31" si="6">SUM(K10:K29)</f>
        <v>0</v>
      </c>
      <c r="L31" s="34">
        <f t="shared" si="6"/>
        <v>0</v>
      </c>
      <c r="M31" s="287"/>
      <c r="N31" s="34">
        <f t="shared" ref="N31:O31" si="7">SUM(N10:N29)</f>
        <v>0</v>
      </c>
      <c r="O31" s="34">
        <f t="shared" si="7"/>
        <v>0</v>
      </c>
      <c r="P31" s="34"/>
      <c r="Q31" s="34">
        <f t="shared" ref="Q31:R31" si="8">SUM(Q10:Q29)</f>
        <v>0</v>
      </c>
      <c r="R31" s="34">
        <f t="shared" si="8"/>
        <v>0</v>
      </c>
      <c r="S31" s="23">
        <f t="shared" ref="S31" si="9">IFERROR(Q31/$G31,0)</f>
        <v>0</v>
      </c>
    </row>
    <row r="32" spans="1:19" ht="29.9" customHeight="1" x14ac:dyDescent="0.25">
      <c r="A32" s="128">
        <v>2</v>
      </c>
      <c r="B32" s="900" t="s">
        <v>390</v>
      </c>
      <c r="C32" s="900"/>
      <c r="D32" s="900"/>
      <c r="E32" s="900"/>
      <c r="F32" s="900"/>
      <c r="G32" s="900"/>
      <c r="H32" s="389"/>
      <c r="I32" s="390"/>
      <c r="J32" s="372"/>
      <c r="K32" s="279"/>
      <c r="L32" s="160"/>
      <c r="M32" s="287"/>
      <c r="N32" s="279"/>
      <c r="O32" s="160"/>
      <c r="P32" s="287"/>
      <c r="Q32" s="160"/>
      <c r="R32" s="160" t="e">
        <f>#REF!-Q32</f>
        <v>#REF!</v>
      </c>
      <c r="S32" s="161">
        <f t="shared" ref="S32" si="10">IFERROR(R32/$G32,0)</f>
        <v>0</v>
      </c>
    </row>
    <row r="33" spans="1:19" ht="13" x14ac:dyDescent="0.25">
      <c r="A33" s="24" t="s">
        <v>137</v>
      </c>
      <c r="B33" s="24" t="s">
        <v>48</v>
      </c>
      <c r="C33" s="866"/>
      <c r="D33" s="866"/>
      <c r="E33" s="866"/>
      <c r="F33" s="26">
        <f>SUM(F34:F41)</f>
        <v>0</v>
      </c>
      <c r="G33" s="26">
        <f>SUM(G34:G41)</f>
        <v>0</v>
      </c>
      <c r="H33" s="387">
        <f t="shared" ref="H33:I33" si="11">SUM(H34:H41)</f>
        <v>0</v>
      </c>
      <c r="I33" s="387">
        <f t="shared" si="11"/>
        <v>0</v>
      </c>
      <c r="J33" s="372"/>
      <c r="K33" s="26">
        <f t="shared" ref="K33:L33" si="12">SUM(K34:K41)</f>
        <v>0</v>
      </c>
      <c r="L33" s="26">
        <f t="shared" si="12"/>
        <v>0</v>
      </c>
      <c r="M33" s="287"/>
      <c r="N33" s="26">
        <f t="shared" ref="N33:S33" si="13">SUM(N34:N41)</f>
        <v>0</v>
      </c>
      <c r="O33" s="26">
        <f t="shared" si="13"/>
        <v>0</v>
      </c>
      <c r="P33" s="26">
        <f t="shared" si="13"/>
        <v>0</v>
      </c>
      <c r="Q33" s="26">
        <f t="shared" si="13"/>
        <v>0</v>
      </c>
      <c r="R33" s="26">
        <f t="shared" si="13"/>
        <v>0</v>
      </c>
      <c r="S33" s="26">
        <f t="shared" si="13"/>
        <v>0</v>
      </c>
    </row>
    <row r="34" spans="1:19" ht="13" x14ac:dyDescent="0.25">
      <c r="A34" s="28" t="s">
        <v>138</v>
      </c>
      <c r="B34" s="288"/>
      <c r="C34" s="289"/>
      <c r="D34" s="289"/>
      <c r="E34" s="290"/>
      <c r="F34" s="29">
        <f t="shared" ref="F34:F41" si="14">D34*E34</f>
        <v>0</v>
      </c>
      <c r="G34" s="156">
        <f>F34*'Consolidated Budget'!E$8</f>
        <v>0</v>
      </c>
      <c r="H34" s="385"/>
      <c r="I34" s="385"/>
      <c r="J34" s="372"/>
      <c r="K34" s="286"/>
      <c r="L34" s="179"/>
      <c r="M34" s="287"/>
      <c r="N34" s="286"/>
      <c r="O34" s="179"/>
      <c r="P34" s="287"/>
      <c r="Q34" s="291">
        <f t="shared" ref="Q34:Q41" si="15">I34+L34+O34</f>
        <v>0</v>
      </c>
      <c r="R34" s="22">
        <f t="shared" ref="R34:R41" si="16">$G34-Q34</f>
        <v>0</v>
      </c>
      <c r="S34" s="23">
        <f t="shared" ref="S34:S97" si="17">IFERROR(Q34/$G34,0)</f>
        <v>0</v>
      </c>
    </row>
    <row r="35" spans="1:19" ht="13" x14ac:dyDescent="0.25">
      <c r="A35" s="20" t="s">
        <v>139</v>
      </c>
      <c r="B35" s="178"/>
      <c r="C35" s="283"/>
      <c r="D35" s="283"/>
      <c r="E35" s="284"/>
      <c r="F35" s="21">
        <f t="shared" si="14"/>
        <v>0</v>
      </c>
      <c r="G35" s="156">
        <f>F35*'Consolidated Budget'!E$8</f>
        <v>0</v>
      </c>
      <c r="H35" s="385"/>
      <c r="I35" s="385"/>
      <c r="J35" s="372"/>
      <c r="K35" s="286"/>
      <c r="L35" s="179"/>
      <c r="M35" s="287"/>
      <c r="N35" s="286"/>
      <c r="O35" s="179"/>
      <c r="P35" s="287"/>
      <c r="Q35" s="291">
        <f t="shared" si="15"/>
        <v>0</v>
      </c>
      <c r="R35" s="22">
        <f t="shared" si="16"/>
        <v>0</v>
      </c>
      <c r="S35" s="23">
        <f t="shared" si="17"/>
        <v>0</v>
      </c>
    </row>
    <row r="36" spans="1:19" ht="13" x14ac:dyDescent="0.25">
      <c r="A36" s="20" t="s">
        <v>140</v>
      </c>
      <c r="B36" s="178"/>
      <c r="C36" s="283"/>
      <c r="D36" s="283"/>
      <c r="E36" s="284"/>
      <c r="F36" s="21">
        <f t="shared" si="14"/>
        <v>0</v>
      </c>
      <c r="G36" s="156">
        <f>F36*'Consolidated Budget'!E$8</f>
        <v>0</v>
      </c>
      <c r="H36" s="385"/>
      <c r="I36" s="385"/>
      <c r="J36" s="372"/>
      <c r="K36" s="286"/>
      <c r="L36" s="179"/>
      <c r="M36" s="287"/>
      <c r="N36" s="286"/>
      <c r="O36" s="179"/>
      <c r="P36" s="287"/>
      <c r="Q36" s="291">
        <f t="shared" si="15"/>
        <v>0</v>
      </c>
      <c r="R36" s="22">
        <f t="shared" si="16"/>
        <v>0</v>
      </c>
      <c r="S36" s="23">
        <f t="shared" si="17"/>
        <v>0</v>
      </c>
    </row>
    <row r="37" spans="1:19" ht="13" x14ac:dyDescent="0.25">
      <c r="A37" s="20" t="s">
        <v>141</v>
      </c>
      <c r="B37" s="178"/>
      <c r="C37" s="283"/>
      <c r="D37" s="283"/>
      <c r="E37" s="284"/>
      <c r="F37" s="21">
        <f t="shared" si="14"/>
        <v>0</v>
      </c>
      <c r="G37" s="156">
        <f>F37*'Consolidated Budget'!E$8</f>
        <v>0</v>
      </c>
      <c r="H37" s="385"/>
      <c r="I37" s="385"/>
      <c r="J37" s="372"/>
      <c r="K37" s="286"/>
      <c r="L37" s="179"/>
      <c r="M37" s="287"/>
      <c r="N37" s="286"/>
      <c r="O37" s="179"/>
      <c r="P37" s="287"/>
      <c r="Q37" s="291">
        <f t="shared" si="15"/>
        <v>0</v>
      </c>
      <c r="R37" s="22">
        <f t="shared" si="16"/>
        <v>0</v>
      </c>
      <c r="S37" s="23">
        <f t="shared" si="17"/>
        <v>0</v>
      </c>
    </row>
    <row r="38" spans="1:19" ht="13" x14ac:dyDescent="0.25">
      <c r="A38" s="20" t="s">
        <v>142</v>
      </c>
      <c r="B38" s="178"/>
      <c r="C38" s="283"/>
      <c r="D38" s="283"/>
      <c r="E38" s="284"/>
      <c r="F38" s="21">
        <f t="shared" si="14"/>
        <v>0</v>
      </c>
      <c r="G38" s="156">
        <f>F38*'Consolidated Budget'!E$8</f>
        <v>0</v>
      </c>
      <c r="H38" s="385"/>
      <c r="I38" s="385"/>
      <c r="J38" s="372"/>
      <c r="K38" s="286"/>
      <c r="L38" s="179"/>
      <c r="M38" s="287"/>
      <c r="N38" s="286"/>
      <c r="O38" s="179"/>
      <c r="P38" s="287"/>
      <c r="Q38" s="291">
        <f t="shared" si="15"/>
        <v>0</v>
      </c>
      <c r="R38" s="22">
        <f t="shared" si="16"/>
        <v>0</v>
      </c>
      <c r="S38" s="23">
        <f t="shared" si="17"/>
        <v>0</v>
      </c>
    </row>
    <row r="39" spans="1:19" ht="13" x14ac:dyDescent="0.25">
      <c r="A39" s="20" t="s">
        <v>143</v>
      </c>
      <c r="B39" s="178"/>
      <c r="C39" s="283"/>
      <c r="D39" s="283"/>
      <c r="E39" s="284"/>
      <c r="F39" s="21">
        <f t="shared" si="14"/>
        <v>0</v>
      </c>
      <c r="G39" s="156">
        <f>F39*'Consolidated Budget'!E$8</f>
        <v>0</v>
      </c>
      <c r="H39" s="385"/>
      <c r="I39" s="385"/>
      <c r="J39" s="372"/>
      <c r="K39" s="286"/>
      <c r="L39" s="179"/>
      <c r="M39" s="287"/>
      <c r="N39" s="286"/>
      <c r="O39" s="179"/>
      <c r="P39" s="287"/>
      <c r="Q39" s="291">
        <f t="shared" si="15"/>
        <v>0</v>
      </c>
      <c r="R39" s="22">
        <f t="shared" si="16"/>
        <v>0</v>
      </c>
      <c r="S39" s="23">
        <f t="shared" si="17"/>
        <v>0</v>
      </c>
    </row>
    <row r="40" spans="1:19" ht="13" x14ac:dyDescent="0.25">
      <c r="A40" s="20" t="s">
        <v>144</v>
      </c>
      <c r="B40" s="178"/>
      <c r="C40" s="283"/>
      <c r="D40" s="283"/>
      <c r="E40" s="284"/>
      <c r="F40" s="21">
        <f t="shared" si="14"/>
        <v>0</v>
      </c>
      <c r="G40" s="156">
        <f>F40*'Consolidated Budget'!E$8</f>
        <v>0</v>
      </c>
      <c r="H40" s="385"/>
      <c r="I40" s="385"/>
      <c r="J40" s="372"/>
      <c r="K40" s="286"/>
      <c r="L40" s="179"/>
      <c r="M40" s="287"/>
      <c r="N40" s="286"/>
      <c r="O40" s="179"/>
      <c r="P40" s="287"/>
      <c r="Q40" s="291">
        <f t="shared" si="15"/>
        <v>0</v>
      </c>
      <c r="R40" s="22">
        <f t="shared" si="16"/>
        <v>0</v>
      </c>
      <c r="S40" s="23">
        <f t="shared" si="17"/>
        <v>0</v>
      </c>
    </row>
    <row r="41" spans="1:19" ht="13" x14ac:dyDescent="0.25">
      <c r="A41" s="20" t="s">
        <v>145</v>
      </c>
      <c r="B41" s="178"/>
      <c r="C41" s="283"/>
      <c r="D41" s="283"/>
      <c r="E41" s="284"/>
      <c r="F41" s="21">
        <f t="shared" si="14"/>
        <v>0</v>
      </c>
      <c r="G41" s="156">
        <f>F41*'Consolidated Budget'!E$8</f>
        <v>0</v>
      </c>
      <c r="H41" s="385"/>
      <c r="I41" s="385"/>
      <c r="J41" s="372"/>
      <c r="K41" s="286"/>
      <c r="L41" s="179"/>
      <c r="M41" s="287"/>
      <c r="N41" s="286"/>
      <c r="O41" s="179"/>
      <c r="P41" s="287"/>
      <c r="Q41" s="291">
        <f t="shared" si="15"/>
        <v>0</v>
      </c>
      <c r="R41" s="22">
        <f t="shared" si="16"/>
        <v>0</v>
      </c>
      <c r="S41" s="23">
        <f t="shared" si="17"/>
        <v>0</v>
      </c>
    </row>
    <row r="42" spans="1:19" ht="13" x14ac:dyDescent="0.25">
      <c r="A42" s="24" t="s">
        <v>146</v>
      </c>
      <c r="B42" s="25" t="s">
        <v>42</v>
      </c>
      <c r="C42" s="866"/>
      <c r="D42" s="866"/>
      <c r="E42" s="866"/>
      <c r="F42" s="26">
        <f>SUM(F43:F50)</f>
        <v>0</v>
      </c>
      <c r="G42" s="26">
        <f>SUM(G43:G50)</f>
        <v>0</v>
      </c>
      <c r="H42" s="387">
        <f t="shared" ref="H42:I42" si="18">SUM(H43:H50)</f>
        <v>0</v>
      </c>
      <c r="I42" s="387">
        <f t="shared" si="18"/>
        <v>0</v>
      </c>
      <c r="J42" s="372"/>
      <c r="K42" s="26">
        <f t="shared" ref="K42:L42" si="19">SUM(K43:K50)</f>
        <v>0</v>
      </c>
      <c r="L42" s="26">
        <f t="shared" si="19"/>
        <v>0</v>
      </c>
      <c r="M42" s="287"/>
      <c r="N42" s="26">
        <f t="shared" ref="N42:R42" si="20">SUM(N43:N50)</f>
        <v>0</v>
      </c>
      <c r="O42" s="26">
        <f t="shared" si="20"/>
        <v>0</v>
      </c>
      <c r="P42" s="26">
        <f t="shared" si="20"/>
        <v>0</v>
      </c>
      <c r="Q42" s="26">
        <f>SUM(Q43:Q50)</f>
        <v>0</v>
      </c>
      <c r="R42" s="26">
        <f t="shared" si="20"/>
        <v>0</v>
      </c>
      <c r="S42" s="23">
        <f t="shared" si="17"/>
        <v>0</v>
      </c>
    </row>
    <row r="43" spans="1:19" ht="25.5" customHeight="1" x14ac:dyDescent="0.25">
      <c r="A43" s="28" t="s">
        <v>147</v>
      </c>
      <c r="B43" s="288"/>
      <c r="C43" s="413"/>
      <c r="D43" s="297"/>
      <c r="E43" s="414"/>
      <c r="F43" s="406">
        <f>D43*E43</f>
        <v>0</v>
      </c>
      <c r="G43" s="156">
        <f>F43*'Consolidated Budget'!E$8</f>
        <v>0</v>
      </c>
      <c r="H43" s="421"/>
      <c r="I43" s="422"/>
      <c r="J43" s="372"/>
      <c r="K43" s="286"/>
      <c r="L43" s="179"/>
      <c r="M43" s="287"/>
      <c r="N43" s="286"/>
      <c r="O43" s="179"/>
      <c r="P43" s="287"/>
      <c r="Q43" s="291">
        <f t="shared" ref="Q43:Q50" si="21">I43+L43+O43</f>
        <v>0</v>
      </c>
      <c r="R43" s="22">
        <f>$G43-Q43</f>
        <v>0</v>
      </c>
      <c r="S43" s="23">
        <f t="shared" si="17"/>
        <v>0</v>
      </c>
    </row>
    <row r="44" spans="1:19" ht="13" x14ac:dyDescent="0.25">
      <c r="A44" s="20" t="s">
        <v>149</v>
      </c>
      <c r="B44" s="178"/>
      <c r="C44" s="413"/>
      <c r="D44" s="297"/>
      <c r="E44" s="414"/>
      <c r="F44" s="406">
        <f t="shared" ref="F44:F50" si="22">D44*E44</f>
        <v>0</v>
      </c>
      <c r="G44" s="156">
        <f>F44*'Consolidated Budget'!E$8</f>
        <v>0</v>
      </c>
      <c r="H44" s="419"/>
      <c r="I44" s="420"/>
      <c r="J44" s="372"/>
      <c r="K44" s="286"/>
      <c r="L44" s="179"/>
      <c r="M44" s="287"/>
      <c r="N44" s="286"/>
      <c r="O44" s="179"/>
      <c r="P44" s="287"/>
      <c r="Q44" s="291">
        <f t="shared" si="21"/>
        <v>0</v>
      </c>
      <c r="R44" s="22">
        <f>$G44-Q44</f>
        <v>0</v>
      </c>
      <c r="S44" s="23">
        <f t="shared" si="17"/>
        <v>0</v>
      </c>
    </row>
    <row r="45" spans="1:19" ht="13" x14ac:dyDescent="0.25">
      <c r="A45" s="20" t="s">
        <v>151</v>
      </c>
      <c r="B45" s="178"/>
      <c r="C45" s="413"/>
      <c r="D45" s="297"/>
      <c r="E45" s="414"/>
      <c r="F45" s="406">
        <f t="shared" si="22"/>
        <v>0</v>
      </c>
      <c r="G45" s="156">
        <f>F45*'Consolidated Budget'!E$8</f>
        <v>0</v>
      </c>
      <c r="H45" s="419"/>
      <c r="I45" s="420"/>
      <c r="J45" s="372"/>
      <c r="K45" s="286"/>
      <c r="L45" s="179"/>
      <c r="M45" s="287"/>
      <c r="N45" s="286"/>
      <c r="O45" s="179"/>
      <c r="P45" s="287"/>
      <c r="Q45" s="291">
        <f t="shared" si="21"/>
        <v>0</v>
      </c>
      <c r="R45" s="22">
        <f t="shared" ref="R45:R50" si="23">$G45-Q45</f>
        <v>0</v>
      </c>
      <c r="S45" s="23">
        <f t="shared" si="17"/>
        <v>0</v>
      </c>
    </row>
    <row r="46" spans="1:19" ht="13" x14ac:dyDescent="0.25">
      <c r="A46" s="20" t="s">
        <v>153</v>
      </c>
      <c r="B46" s="178"/>
      <c r="C46" s="284"/>
      <c r="D46" s="283"/>
      <c r="E46" s="284"/>
      <c r="F46" s="21">
        <f t="shared" si="22"/>
        <v>0</v>
      </c>
      <c r="G46" s="156">
        <f>F46*'Consolidated Budget'!E$8</f>
        <v>0</v>
      </c>
      <c r="H46" s="385"/>
      <c r="I46" s="385"/>
      <c r="J46" s="372"/>
      <c r="K46" s="286"/>
      <c r="L46" s="179"/>
      <c r="M46" s="287"/>
      <c r="N46" s="286"/>
      <c r="O46" s="179"/>
      <c r="P46" s="287"/>
      <c r="Q46" s="291">
        <f t="shared" si="21"/>
        <v>0</v>
      </c>
      <c r="R46" s="22">
        <f t="shared" si="23"/>
        <v>0</v>
      </c>
      <c r="S46" s="23">
        <f t="shared" si="17"/>
        <v>0</v>
      </c>
    </row>
    <row r="47" spans="1:19" ht="13" x14ac:dyDescent="0.25">
      <c r="A47" s="20" t="s">
        <v>154</v>
      </c>
      <c r="B47" s="178"/>
      <c r="C47" s="284"/>
      <c r="D47" s="283"/>
      <c r="E47" s="284"/>
      <c r="F47" s="21">
        <f t="shared" si="22"/>
        <v>0</v>
      </c>
      <c r="G47" s="156">
        <f>F47*'Consolidated Budget'!E$8</f>
        <v>0</v>
      </c>
      <c r="H47" s="385"/>
      <c r="I47" s="385"/>
      <c r="J47" s="372"/>
      <c r="K47" s="286"/>
      <c r="L47" s="179"/>
      <c r="M47" s="287"/>
      <c r="N47" s="286"/>
      <c r="O47" s="179"/>
      <c r="P47" s="287"/>
      <c r="Q47" s="291">
        <f t="shared" si="21"/>
        <v>0</v>
      </c>
      <c r="R47" s="22">
        <f t="shared" si="23"/>
        <v>0</v>
      </c>
      <c r="S47" s="23">
        <f t="shared" si="17"/>
        <v>0</v>
      </c>
    </row>
    <row r="48" spans="1:19" ht="13" x14ac:dyDescent="0.25">
      <c r="A48" s="20" t="s">
        <v>155</v>
      </c>
      <c r="B48" s="178"/>
      <c r="C48" s="284"/>
      <c r="D48" s="283"/>
      <c r="E48" s="284"/>
      <c r="F48" s="21">
        <f t="shared" si="22"/>
        <v>0</v>
      </c>
      <c r="G48" s="156">
        <f>F48*'Consolidated Budget'!E$8</f>
        <v>0</v>
      </c>
      <c r="H48" s="385"/>
      <c r="I48" s="385"/>
      <c r="J48" s="372"/>
      <c r="K48" s="286"/>
      <c r="L48" s="179"/>
      <c r="M48" s="287"/>
      <c r="N48" s="286"/>
      <c r="O48" s="179"/>
      <c r="P48" s="287"/>
      <c r="Q48" s="291">
        <f t="shared" si="21"/>
        <v>0</v>
      </c>
      <c r="R48" s="22">
        <f t="shared" si="23"/>
        <v>0</v>
      </c>
      <c r="S48" s="23">
        <f t="shared" si="17"/>
        <v>0</v>
      </c>
    </row>
    <row r="49" spans="1:19" ht="13" x14ac:dyDescent="0.25">
      <c r="A49" s="20" t="s">
        <v>156</v>
      </c>
      <c r="B49" s="178"/>
      <c r="C49" s="284"/>
      <c r="D49" s="283"/>
      <c r="E49" s="284"/>
      <c r="F49" s="21">
        <f t="shared" si="22"/>
        <v>0</v>
      </c>
      <c r="G49" s="156">
        <f>F49*'Consolidated Budget'!E$8</f>
        <v>0</v>
      </c>
      <c r="H49" s="385"/>
      <c r="I49" s="385"/>
      <c r="J49" s="372"/>
      <c r="K49" s="286"/>
      <c r="L49" s="179"/>
      <c r="M49" s="287"/>
      <c r="N49" s="286"/>
      <c r="O49" s="179"/>
      <c r="P49" s="287"/>
      <c r="Q49" s="291">
        <f t="shared" si="21"/>
        <v>0</v>
      </c>
      <c r="R49" s="22">
        <f t="shared" si="23"/>
        <v>0</v>
      </c>
      <c r="S49" s="23">
        <f t="shared" si="17"/>
        <v>0</v>
      </c>
    </row>
    <row r="50" spans="1:19" ht="13" x14ac:dyDescent="0.25">
      <c r="A50" s="20" t="s">
        <v>157</v>
      </c>
      <c r="B50" s="178"/>
      <c r="C50" s="284"/>
      <c r="D50" s="283"/>
      <c r="E50" s="284"/>
      <c r="F50" s="21">
        <f t="shared" si="22"/>
        <v>0</v>
      </c>
      <c r="G50" s="156">
        <f>F50*'Consolidated Budget'!E$8</f>
        <v>0</v>
      </c>
      <c r="H50" s="385"/>
      <c r="I50" s="385"/>
      <c r="J50" s="372"/>
      <c r="K50" s="286"/>
      <c r="L50" s="179"/>
      <c r="M50" s="287"/>
      <c r="N50" s="286"/>
      <c r="O50" s="179"/>
      <c r="P50" s="287"/>
      <c r="Q50" s="291">
        <f t="shared" si="21"/>
        <v>0</v>
      </c>
      <c r="R50" s="22">
        <f t="shared" si="23"/>
        <v>0</v>
      </c>
      <c r="S50" s="23">
        <f t="shared" si="17"/>
        <v>0</v>
      </c>
    </row>
    <row r="51" spans="1:19" ht="13" x14ac:dyDescent="0.25">
      <c r="A51" s="24" t="s">
        <v>158</v>
      </c>
      <c r="B51" s="25" t="s">
        <v>94</v>
      </c>
      <c r="C51" s="866"/>
      <c r="D51" s="866"/>
      <c r="E51" s="866"/>
      <c r="F51" s="26">
        <f>SUM(F52:F59)</f>
        <v>0</v>
      </c>
      <c r="G51" s="26">
        <f>SUM(G52:G59)</f>
        <v>0</v>
      </c>
      <c r="H51" s="387">
        <f t="shared" ref="H51:I51" si="24">SUM(H52:H59)</f>
        <v>0</v>
      </c>
      <c r="I51" s="387">
        <f t="shared" si="24"/>
        <v>0</v>
      </c>
      <c r="J51" s="372"/>
      <c r="K51" s="26">
        <f t="shared" ref="K51:L51" si="25">SUM(K52:K59)</f>
        <v>0</v>
      </c>
      <c r="L51" s="26">
        <f t="shared" si="25"/>
        <v>0</v>
      </c>
      <c r="M51" s="287"/>
      <c r="N51" s="26">
        <f t="shared" ref="N51:S51" si="26">SUM(N52:N59)</f>
        <v>0</v>
      </c>
      <c r="O51" s="26">
        <f t="shared" si="26"/>
        <v>0</v>
      </c>
      <c r="P51" s="26">
        <f t="shared" si="26"/>
        <v>0</v>
      </c>
      <c r="Q51" s="26">
        <f t="shared" si="26"/>
        <v>0</v>
      </c>
      <c r="R51" s="26">
        <f t="shared" si="26"/>
        <v>0</v>
      </c>
      <c r="S51" s="26">
        <f t="shared" si="26"/>
        <v>0</v>
      </c>
    </row>
    <row r="52" spans="1:19" ht="13" x14ac:dyDescent="0.25">
      <c r="A52" s="28" t="s">
        <v>159</v>
      </c>
      <c r="B52" s="288"/>
      <c r="C52" s="289"/>
      <c r="D52" s="289"/>
      <c r="E52" s="290"/>
      <c r="F52" s="21">
        <f t="shared" ref="F52:F59" si="27">D52*E52</f>
        <v>0</v>
      </c>
      <c r="G52" s="156">
        <f>F52*'Consolidated Budget'!E$8</f>
        <v>0</v>
      </c>
      <c r="H52" s="385"/>
      <c r="I52" s="385"/>
      <c r="J52" s="372"/>
      <c r="K52" s="286"/>
      <c r="L52" s="179"/>
      <c r="M52" s="287"/>
      <c r="N52" s="286"/>
      <c r="O52" s="179"/>
      <c r="P52" s="287"/>
      <c r="Q52" s="291">
        <f t="shared" ref="Q52:Q59" si="28">I52+L52+O52</f>
        <v>0</v>
      </c>
      <c r="R52" s="22">
        <f t="shared" ref="R52:R58" si="29">$G52-Q52</f>
        <v>0</v>
      </c>
      <c r="S52" s="23">
        <f t="shared" si="17"/>
        <v>0</v>
      </c>
    </row>
    <row r="53" spans="1:19" ht="13" x14ac:dyDescent="0.25">
      <c r="A53" s="28" t="s">
        <v>160</v>
      </c>
      <c r="B53" s="288"/>
      <c r="C53" s="289"/>
      <c r="D53" s="289"/>
      <c r="E53" s="290"/>
      <c r="F53" s="21">
        <f t="shared" si="27"/>
        <v>0</v>
      </c>
      <c r="G53" s="156">
        <f>F53*'Consolidated Budget'!E$8</f>
        <v>0</v>
      </c>
      <c r="H53" s="385"/>
      <c r="I53" s="385"/>
      <c r="J53" s="372"/>
      <c r="K53" s="286"/>
      <c r="L53" s="179"/>
      <c r="M53" s="287"/>
      <c r="N53" s="286"/>
      <c r="O53" s="179"/>
      <c r="P53" s="287"/>
      <c r="Q53" s="291">
        <f t="shared" si="28"/>
        <v>0</v>
      </c>
      <c r="R53" s="22">
        <f t="shared" si="29"/>
        <v>0</v>
      </c>
      <c r="S53" s="23">
        <f t="shared" si="17"/>
        <v>0</v>
      </c>
    </row>
    <row r="54" spans="1:19" ht="13" x14ac:dyDescent="0.25">
      <c r="A54" s="28" t="s">
        <v>161</v>
      </c>
      <c r="B54" s="288"/>
      <c r="C54" s="289"/>
      <c r="D54" s="289"/>
      <c r="E54" s="290"/>
      <c r="F54" s="21">
        <f t="shared" si="27"/>
        <v>0</v>
      </c>
      <c r="G54" s="156">
        <f>F54*'Consolidated Budget'!E$8</f>
        <v>0</v>
      </c>
      <c r="H54" s="385"/>
      <c r="I54" s="385"/>
      <c r="J54" s="372"/>
      <c r="K54" s="286"/>
      <c r="L54" s="179"/>
      <c r="M54" s="287"/>
      <c r="N54" s="286"/>
      <c r="O54" s="179"/>
      <c r="P54" s="287"/>
      <c r="Q54" s="291">
        <f t="shared" si="28"/>
        <v>0</v>
      </c>
      <c r="R54" s="22">
        <f t="shared" si="29"/>
        <v>0</v>
      </c>
      <c r="S54" s="23">
        <f t="shared" si="17"/>
        <v>0</v>
      </c>
    </row>
    <row r="55" spans="1:19" ht="13" x14ac:dyDescent="0.25">
      <c r="A55" s="28" t="s">
        <v>162</v>
      </c>
      <c r="B55" s="288"/>
      <c r="C55" s="289"/>
      <c r="D55" s="289"/>
      <c r="E55" s="290"/>
      <c r="F55" s="21">
        <f t="shared" si="27"/>
        <v>0</v>
      </c>
      <c r="G55" s="156">
        <f>F55*'Consolidated Budget'!E$8</f>
        <v>0</v>
      </c>
      <c r="H55" s="385"/>
      <c r="I55" s="385"/>
      <c r="J55" s="372"/>
      <c r="K55" s="286"/>
      <c r="L55" s="179"/>
      <c r="M55" s="287"/>
      <c r="N55" s="286"/>
      <c r="O55" s="179"/>
      <c r="P55" s="287"/>
      <c r="Q55" s="291">
        <f t="shared" si="28"/>
        <v>0</v>
      </c>
      <c r="R55" s="22">
        <f t="shared" si="29"/>
        <v>0</v>
      </c>
      <c r="S55" s="23">
        <f t="shared" si="17"/>
        <v>0</v>
      </c>
    </row>
    <row r="56" spans="1:19" ht="13" x14ac:dyDescent="0.25">
      <c r="A56" s="28" t="s">
        <v>163</v>
      </c>
      <c r="B56" s="288"/>
      <c r="C56" s="289"/>
      <c r="D56" s="289"/>
      <c r="E56" s="290"/>
      <c r="F56" s="21">
        <f t="shared" si="27"/>
        <v>0</v>
      </c>
      <c r="G56" s="156">
        <f>F56*'Consolidated Budget'!E$8</f>
        <v>0</v>
      </c>
      <c r="H56" s="385"/>
      <c r="I56" s="385"/>
      <c r="J56" s="372"/>
      <c r="K56" s="286"/>
      <c r="L56" s="179"/>
      <c r="M56" s="287"/>
      <c r="N56" s="286"/>
      <c r="O56" s="179"/>
      <c r="P56" s="287"/>
      <c r="Q56" s="291">
        <f t="shared" si="28"/>
        <v>0</v>
      </c>
      <c r="R56" s="22">
        <f t="shared" si="29"/>
        <v>0</v>
      </c>
      <c r="S56" s="23">
        <f t="shared" si="17"/>
        <v>0</v>
      </c>
    </row>
    <row r="57" spans="1:19" ht="13" x14ac:dyDescent="0.25">
      <c r="A57" s="28" t="s">
        <v>164</v>
      </c>
      <c r="B57" s="288"/>
      <c r="C57" s="289"/>
      <c r="D57" s="289"/>
      <c r="E57" s="290"/>
      <c r="F57" s="21">
        <f t="shared" si="27"/>
        <v>0</v>
      </c>
      <c r="G57" s="156">
        <f>F57*'Consolidated Budget'!E$8</f>
        <v>0</v>
      </c>
      <c r="H57" s="385"/>
      <c r="I57" s="385"/>
      <c r="J57" s="372"/>
      <c r="K57" s="286"/>
      <c r="L57" s="179"/>
      <c r="M57" s="287"/>
      <c r="N57" s="286"/>
      <c r="O57" s="179"/>
      <c r="P57" s="287"/>
      <c r="Q57" s="291">
        <f t="shared" si="28"/>
        <v>0</v>
      </c>
      <c r="R57" s="22">
        <f t="shared" si="29"/>
        <v>0</v>
      </c>
      <c r="S57" s="23">
        <f t="shared" si="17"/>
        <v>0</v>
      </c>
    </row>
    <row r="58" spans="1:19" ht="13" x14ac:dyDescent="0.25">
      <c r="A58" s="28" t="s">
        <v>165</v>
      </c>
      <c r="B58" s="288"/>
      <c r="C58" s="289"/>
      <c r="D58" s="289"/>
      <c r="E58" s="290"/>
      <c r="F58" s="21">
        <f t="shared" si="27"/>
        <v>0</v>
      </c>
      <c r="G58" s="156">
        <f>F58*'Consolidated Budget'!E$8</f>
        <v>0</v>
      </c>
      <c r="H58" s="385"/>
      <c r="I58" s="385"/>
      <c r="J58" s="372"/>
      <c r="K58" s="286"/>
      <c r="L58" s="179"/>
      <c r="M58" s="287"/>
      <c r="N58" s="286"/>
      <c r="O58" s="179"/>
      <c r="P58" s="287"/>
      <c r="Q58" s="291">
        <f t="shared" si="28"/>
        <v>0</v>
      </c>
      <c r="R58" s="22">
        <f t="shared" si="29"/>
        <v>0</v>
      </c>
      <c r="S58" s="23">
        <f t="shared" si="17"/>
        <v>0</v>
      </c>
    </row>
    <row r="59" spans="1:19" ht="13" x14ac:dyDescent="0.25">
      <c r="A59" s="28" t="s">
        <v>166</v>
      </c>
      <c r="B59" s="288"/>
      <c r="C59" s="289"/>
      <c r="D59" s="289"/>
      <c r="E59" s="290"/>
      <c r="F59" s="21">
        <f t="shared" si="27"/>
        <v>0</v>
      </c>
      <c r="G59" s="156">
        <f>F59*'Consolidated Budget'!E$8</f>
        <v>0</v>
      </c>
      <c r="H59" s="385"/>
      <c r="I59" s="385"/>
      <c r="J59" s="372"/>
      <c r="K59" s="286"/>
      <c r="L59" s="179"/>
      <c r="M59" s="287"/>
      <c r="N59" s="286"/>
      <c r="O59" s="179"/>
      <c r="P59" s="287"/>
      <c r="Q59" s="291">
        <f t="shared" si="28"/>
        <v>0</v>
      </c>
      <c r="R59" s="22"/>
      <c r="S59" s="23">
        <f t="shared" si="17"/>
        <v>0</v>
      </c>
    </row>
    <row r="60" spans="1:19" ht="13" x14ac:dyDescent="0.25">
      <c r="A60" s="24" t="s">
        <v>167</v>
      </c>
      <c r="B60" s="25" t="s">
        <v>95</v>
      </c>
      <c r="C60" s="866"/>
      <c r="D60" s="866"/>
      <c r="E60" s="866"/>
      <c r="F60" s="26">
        <f>SUM(F61:F68)</f>
        <v>0</v>
      </c>
      <c r="G60" s="26">
        <f>SUM(G61:G68)</f>
        <v>0</v>
      </c>
      <c r="H60" s="387">
        <f t="shared" ref="H60:I60" si="30">SUM(H61:H68)</f>
        <v>0</v>
      </c>
      <c r="I60" s="387">
        <f t="shared" si="30"/>
        <v>0</v>
      </c>
      <c r="J60" s="372"/>
      <c r="K60" s="26">
        <f t="shared" ref="K60:L60" si="31">SUM(K61:K68)</f>
        <v>0</v>
      </c>
      <c r="L60" s="26">
        <f t="shared" si="31"/>
        <v>0</v>
      </c>
      <c r="M60" s="287"/>
      <c r="N60" s="26">
        <f t="shared" ref="N60:R60" si="32">SUM(N61:N68)</f>
        <v>0</v>
      </c>
      <c r="O60" s="26">
        <f t="shared" si="32"/>
        <v>0</v>
      </c>
      <c r="P60" s="26">
        <f t="shared" si="32"/>
        <v>0</v>
      </c>
      <c r="Q60" s="26">
        <f t="shared" si="32"/>
        <v>0</v>
      </c>
      <c r="R60" s="26">
        <f t="shared" si="32"/>
        <v>0</v>
      </c>
      <c r="S60" s="23">
        <f t="shared" si="17"/>
        <v>0</v>
      </c>
    </row>
    <row r="61" spans="1:19" ht="13" x14ac:dyDescent="0.25">
      <c r="A61" s="28" t="s">
        <v>168</v>
      </c>
      <c r="B61" s="288"/>
      <c r="C61" s="289"/>
      <c r="D61" s="423"/>
      <c r="E61" s="297"/>
      <c r="F61" s="424">
        <f t="shared" ref="F61:F68" si="33">D61*E61</f>
        <v>0</v>
      </c>
      <c r="G61" s="156">
        <f>F61*'Consolidated Budget'!E$8</f>
        <v>0</v>
      </c>
      <c r="H61" s="419"/>
      <c r="I61" s="420"/>
      <c r="J61" s="372"/>
      <c r="K61" s="286"/>
      <c r="L61" s="179"/>
      <c r="M61" s="287"/>
      <c r="N61" s="286"/>
      <c r="O61" s="179"/>
      <c r="P61" s="287"/>
      <c r="Q61" s="291">
        <f t="shared" ref="Q61:Q68" si="34">I61+L61+O61</f>
        <v>0</v>
      </c>
      <c r="R61" s="22">
        <f t="shared" ref="R61:R68" si="35">$G61-Q61</f>
        <v>0</v>
      </c>
      <c r="S61" s="23">
        <f t="shared" si="17"/>
        <v>0</v>
      </c>
    </row>
    <row r="62" spans="1:19" ht="13" x14ac:dyDescent="0.25">
      <c r="A62" s="28" t="s">
        <v>170</v>
      </c>
      <c r="B62" s="288"/>
      <c r="C62" s="289"/>
      <c r="D62" s="423"/>
      <c r="E62" s="297"/>
      <c r="F62" s="424">
        <f t="shared" si="33"/>
        <v>0</v>
      </c>
      <c r="G62" s="156">
        <f>F62*'Consolidated Budget'!E$8</f>
        <v>0</v>
      </c>
      <c r="H62" s="419"/>
      <c r="I62" s="420"/>
      <c r="J62" s="372"/>
      <c r="K62" s="286"/>
      <c r="L62" s="179"/>
      <c r="M62" s="287"/>
      <c r="N62" s="286"/>
      <c r="O62" s="179"/>
      <c r="P62" s="287"/>
      <c r="Q62" s="291">
        <f t="shared" si="34"/>
        <v>0</v>
      </c>
      <c r="R62" s="22">
        <f t="shared" si="35"/>
        <v>0</v>
      </c>
      <c r="S62" s="23">
        <f t="shared" si="17"/>
        <v>0</v>
      </c>
    </row>
    <row r="63" spans="1:19" ht="13" x14ac:dyDescent="0.25">
      <c r="A63" s="28" t="s">
        <v>172</v>
      </c>
      <c r="B63" s="288"/>
      <c r="C63" s="289"/>
      <c r="D63" s="413"/>
      <c r="E63" s="297"/>
      <c r="F63" s="424">
        <f t="shared" si="33"/>
        <v>0</v>
      </c>
      <c r="G63" s="156">
        <f>F63*'Consolidated Budget'!E$8</f>
        <v>0</v>
      </c>
      <c r="H63" s="425"/>
      <c r="I63" s="425"/>
      <c r="J63" s="372"/>
      <c r="K63" s="286"/>
      <c r="L63" s="179"/>
      <c r="M63" s="287"/>
      <c r="N63" s="286"/>
      <c r="O63" s="179"/>
      <c r="P63" s="287"/>
      <c r="Q63" s="291">
        <f t="shared" si="34"/>
        <v>0</v>
      </c>
      <c r="R63" s="22">
        <f t="shared" si="35"/>
        <v>0</v>
      </c>
      <c r="S63" s="23">
        <f t="shared" si="17"/>
        <v>0</v>
      </c>
    </row>
    <row r="64" spans="1:19" ht="13" x14ac:dyDescent="0.25">
      <c r="A64" s="28" t="s">
        <v>176</v>
      </c>
      <c r="B64" s="288"/>
      <c r="C64" s="289"/>
      <c r="D64" s="413"/>
      <c r="E64" s="297"/>
      <c r="F64" s="424">
        <f t="shared" si="33"/>
        <v>0</v>
      </c>
      <c r="G64" s="156">
        <f>F64*'Consolidated Budget'!E$8</f>
        <v>0</v>
      </c>
      <c r="H64" s="425"/>
      <c r="I64" s="425"/>
      <c r="J64" s="372"/>
      <c r="K64" s="286">
        <v>0</v>
      </c>
      <c r="L64" s="179">
        <v>0</v>
      </c>
      <c r="M64" s="287"/>
      <c r="N64" s="286"/>
      <c r="O64" s="179"/>
      <c r="P64" s="287"/>
      <c r="Q64" s="291">
        <f t="shared" si="34"/>
        <v>0</v>
      </c>
      <c r="R64" s="22">
        <f t="shared" si="35"/>
        <v>0</v>
      </c>
      <c r="S64" s="23">
        <f t="shared" si="17"/>
        <v>0</v>
      </c>
    </row>
    <row r="65" spans="1:19" ht="13" x14ac:dyDescent="0.25">
      <c r="A65" s="28" t="s">
        <v>178</v>
      </c>
      <c r="B65" s="288"/>
      <c r="C65" s="289"/>
      <c r="D65" s="413"/>
      <c r="E65" s="297"/>
      <c r="F65" s="424">
        <f t="shared" si="33"/>
        <v>0</v>
      </c>
      <c r="G65" s="156">
        <f>F65*'Consolidated Budget'!E$8</f>
        <v>0</v>
      </c>
      <c r="H65" s="425"/>
      <c r="I65" s="425"/>
      <c r="J65" s="372"/>
      <c r="K65" s="286"/>
      <c r="L65" s="179"/>
      <c r="M65" s="287"/>
      <c r="N65" s="286"/>
      <c r="O65" s="179"/>
      <c r="P65" s="287"/>
      <c r="Q65" s="291">
        <f t="shared" si="34"/>
        <v>0</v>
      </c>
      <c r="R65" s="22">
        <f t="shared" si="35"/>
        <v>0</v>
      </c>
      <c r="S65" s="23">
        <f t="shared" si="17"/>
        <v>0</v>
      </c>
    </row>
    <row r="66" spans="1:19" ht="13" x14ac:dyDescent="0.25">
      <c r="A66" s="28" t="s">
        <v>180</v>
      </c>
      <c r="B66" s="288"/>
      <c r="C66" s="289"/>
      <c r="D66" s="413"/>
      <c r="E66" s="297"/>
      <c r="F66" s="424">
        <f t="shared" si="33"/>
        <v>0</v>
      </c>
      <c r="G66" s="156">
        <f>F66*'Consolidated Budget'!E$8</f>
        <v>0</v>
      </c>
      <c r="H66" s="425"/>
      <c r="I66" s="425"/>
      <c r="J66" s="372"/>
      <c r="K66" s="286"/>
      <c r="L66" s="179"/>
      <c r="M66" s="287"/>
      <c r="N66" s="286"/>
      <c r="O66" s="179"/>
      <c r="P66" s="287"/>
      <c r="Q66" s="291">
        <f t="shared" si="34"/>
        <v>0</v>
      </c>
      <c r="R66" s="22">
        <f t="shared" si="35"/>
        <v>0</v>
      </c>
      <c r="S66" s="23">
        <f t="shared" si="17"/>
        <v>0</v>
      </c>
    </row>
    <row r="67" spans="1:19" ht="13" x14ac:dyDescent="0.25">
      <c r="A67" s="28" t="s">
        <v>181</v>
      </c>
      <c r="B67" s="288"/>
      <c r="C67" s="289"/>
      <c r="D67" s="413"/>
      <c r="E67" s="297"/>
      <c r="F67" s="424">
        <f t="shared" si="33"/>
        <v>0</v>
      </c>
      <c r="G67" s="156">
        <f>F67*'Consolidated Budget'!E$8</f>
        <v>0</v>
      </c>
      <c r="H67" s="425"/>
      <c r="I67" s="425"/>
      <c r="J67" s="372"/>
      <c r="K67" s="286"/>
      <c r="L67" s="179"/>
      <c r="M67" s="287"/>
      <c r="N67" s="286"/>
      <c r="O67" s="179"/>
      <c r="P67" s="287"/>
      <c r="Q67" s="291">
        <f t="shared" si="34"/>
        <v>0</v>
      </c>
      <c r="R67" s="22">
        <f t="shared" si="35"/>
        <v>0</v>
      </c>
      <c r="S67" s="23">
        <f t="shared" si="17"/>
        <v>0</v>
      </c>
    </row>
    <row r="68" spans="1:19" ht="13" x14ac:dyDescent="0.25">
      <c r="A68" s="28" t="s">
        <v>182</v>
      </c>
      <c r="B68" s="311"/>
      <c r="C68" s="297"/>
      <c r="D68" s="413"/>
      <c r="E68" s="414"/>
      <c r="F68" s="424">
        <f t="shared" si="33"/>
        <v>0</v>
      </c>
      <c r="G68" s="156">
        <f>F68*'Consolidated Budget'!E$8</f>
        <v>0</v>
      </c>
      <c r="H68" s="425"/>
      <c r="I68" s="425"/>
      <c r="J68" s="372"/>
      <c r="K68" s="286"/>
      <c r="L68" s="179"/>
      <c r="M68" s="287"/>
      <c r="N68" s="286"/>
      <c r="O68" s="179"/>
      <c r="P68" s="287"/>
      <c r="Q68" s="291">
        <f t="shared" si="34"/>
        <v>0</v>
      </c>
      <c r="R68" s="22">
        <f t="shared" si="35"/>
        <v>0</v>
      </c>
      <c r="S68" s="23">
        <f t="shared" si="17"/>
        <v>0</v>
      </c>
    </row>
    <row r="69" spans="1:19" ht="13" x14ac:dyDescent="0.25">
      <c r="A69" s="24" t="s">
        <v>184</v>
      </c>
      <c r="B69" s="25" t="s">
        <v>41</v>
      </c>
      <c r="C69" s="866"/>
      <c r="D69" s="866"/>
      <c r="E69" s="866"/>
      <c r="F69" s="26">
        <f>SUM(F70:F77)</f>
        <v>0</v>
      </c>
      <c r="G69" s="26">
        <f>SUM(G70:G77)</f>
        <v>0</v>
      </c>
      <c r="H69" s="387">
        <f t="shared" ref="H69:I69" si="36">SUM(H70:H77)</f>
        <v>0</v>
      </c>
      <c r="I69" s="387">
        <f t="shared" si="36"/>
        <v>0</v>
      </c>
      <c r="J69" s="372"/>
      <c r="K69" s="26">
        <f t="shared" ref="K69:L69" si="37">SUM(K70:K77)</f>
        <v>0</v>
      </c>
      <c r="L69" s="26">
        <f t="shared" si="37"/>
        <v>0</v>
      </c>
      <c r="M69" s="287"/>
      <c r="N69" s="26">
        <f t="shared" ref="N69:S69" si="38">SUM(N70:N77)</f>
        <v>0</v>
      </c>
      <c r="O69" s="26">
        <f t="shared" si="38"/>
        <v>0</v>
      </c>
      <c r="P69" s="26">
        <f t="shared" si="38"/>
        <v>0</v>
      </c>
      <c r="Q69" s="26">
        <f t="shared" si="38"/>
        <v>0</v>
      </c>
      <c r="R69" s="26">
        <f t="shared" si="38"/>
        <v>0</v>
      </c>
      <c r="S69" s="26">
        <f t="shared" si="38"/>
        <v>0</v>
      </c>
    </row>
    <row r="70" spans="1:19" ht="13" x14ac:dyDescent="0.25">
      <c r="A70" s="28" t="s">
        <v>185</v>
      </c>
      <c r="B70" s="311"/>
      <c r="C70" s="297"/>
      <c r="D70" s="297"/>
      <c r="E70" s="414"/>
      <c r="F70" s="426">
        <f>D70*E70</f>
        <v>0</v>
      </c>
      <c r="G70" s="156">
        <f>F70*'Consolidated Budget'!E$8</f>
        <v>0</v>
      </c>
      <c r="H70" s="425"/>
      <c r="I70" s="425"/>
      <c r="J70" s="372"/>
      <c r="K70" s="286"/>
      <c r="L70" s="179"/>
      <c r="M70" s="287"/>
      <c r="N70" s="286"/>
      <c r="O70" s="179"/>
      <c r="P70" s="287"/>
      <c r="Q70" s="291">
        <f t="shared" ref="Q70:Q77" si="39">I70+L70+O70</f>
        <v>0</v>
      </c>
      <c r="R70" s="22">
        <f t="shared" ref="R70:R77" si="40">$G70-Q70</f>
        <v>0</v>
      </c>
      <c r="S70" s="23">
        <f t="shared" si="17"/>
        <v>0</v>
      </c>
    </row>
    <row r="71" spans="1:19" ht="13" x14ac:dyDescent="0.25">
      <c r="A71" s="28" t="s">
        <v>186</v>
      </c>
      <c r="B71" s="288"/>
      <c r="C71" s="289"/>
      <c r="D71" s="289"/>
      <c r="E71" s="290"/>
      <c r="F71" s="21">
        <f t="shared" ref="F71:F77" si="41">D71*E71</f>
        <v>0</v>
      </c>
      <c r="G71" s="156">
        <f>F71*'Consolidated Budget'!E$8</f>
        <v>0</v>
      </c>
      <c r="H71" s="385"/>
      <c r="I71" s="385"/>
      <c r="J71" s="372"/>
      <c r="K71" s="286"/>
      <c r="L71" s="179"/>
      <c r="M71" s="287"/>
      <c r="N71" s="286"/>
      <c r="O71" s="179"/>
      <c r="P71" s="287"/>
      <c r="Q71" s="291">
        <f t="shared" si="39"/>
        <v>0</v>
      </c>
      <c r="R71" s="22">
        <f t="shared" si="40"/>
        <v>0</v>
      </c>
      <c r="S71" s="23">
        <f t="shared" si="17"/>
        <v>0</v>
      </c>
    </row>
    <row r="72" spans="1:19" ht="13" x14ac:dyDescent="0.25">
      <c r="A72" s="28" t="s">
        <v>187</v>
      </c>
      <c r="B72" s="288"/>
      <c r="C72" s="289"/>
      <c r="D72" s="289"/>
      <c r="E72" s="290"/>
      <c r="F72" s="21">
        <f t="shared" si="41"/>
        <v>0</v>
      </c>
      <c r="G72" s="156">
        <f>F72*'Consolidated Budget'!E$8</f>
        <v>0</v>
      </c>
      <c r="H72" s="385"/>
      <c r="I72" s="385"/>
      <c r="J72" s="372"/>
      <c r="K72" s="286"/>
      <c r="L72" s="179"/>
      <c r="M72" s="287"/>
      <c r="N72" s="286"/>
      <c r="O72" s="179"/>
      <c r="P72" s="287"/>
      <c r="Q72" s="291">
        <f t="shared" si="39"/>
        <v>0</v>
      </c>
      <c r="R72" s="22">
        <f t="shared" si="40"/>
        <v>0</v>
      </c>
      <c r="S72" s="23">
        <f t="shared" si="17"/>
        <v>0</v>
      </c>
    </row>
    <row r="73" spans="1:19" ht="13" x14ac:dyDescent="0.25">
      <c r="A73" s="28" t="s">
        <v>188</v>
      </c>
      <c r="B73" s="288"/>
      <c r="C73" s="289"/>
      <c r="D73" s="289"/>
      <c r="E73" s="290"/>
      <c r="F73" s="21">
        <f t="shared" si="41"/>
        <v>0</v>
      </c>
      <c r="G73" s="156">
        <f>F73*'Consolidated Budget'!E$8</f>
        <v>0</v>
      </c>
      <c r="H73" s="385"/>
      <c r="I73" s="385"/>
      <c r="J73" s="372"/>
      <c r="K73" s="286"/>
      <c r="L73" s="179"/>
      <c r="M73" s="287"/>
      <c r="N73" s="286"/>
      <c r="O73" s="179"/>
      <c r="P73" s="287"/>
      <c r="Q73" s="291">
        <f t="shared" si="39"/>
        <v>0</v>
      </c>
      <c r="R73" s="22">
        <f t="shared" si="40"/>
        <v>0</v>
      </c>
      <c r="S73" s="23">
        <f t="shared" si="17"/>
        <v>0</v>
      </c>
    </row>
    <row r="74" spans="1:19" ht="13" x14ac:dyDescent="0.25">
      <c r="A74" s="28" t="s">
        <v>189</v>
      </c>
      <c r="B74" s="288"/>
      <c r="C74" s="289"/>
      <c r="D74" s="289"/>
      <c r="E74" s="290"/>
      <c r="F74" s="21">
        <f t="shared" si="41"/>
        <v>0</v>
      </c>
      <c r="G74" s="156">
        <f>F74*'Consolidated Budget'!E$8</f>
        <v>0</v>
      </c>
      <c r="H74" s="385"/>
      <c r="I74" s="385"/>
      <c r="J74" s="372"/>
      <c r="K74" s="286"/>
      <c r="L74" s="179"/>
      <c r="M74" s="287"/>
      <c r="N74" s="286"/>
      <c r="O74" s="179"/>
      <c r="P74" s="287"/>
      <c r="Q74" s="291">
        <f t="shared" si="39"/>
        <v>0</v>
      </c>
      <c r="R74" s="22">
        <f t="shared" si="40"/>
        <v>0</v>
      </c>
      <c r="S74" s="23">
        <f t="shared" si="17"/>
        <v>0</v>
      </c>
    </row>
    <row r="75" spans="1:19" ht="13" x14ac:dyDescent="0.25">
      <c r="A75" s="28" t="s">
        <v>190</v>
      </c>
      <c r="B75" s="288"/>
      <c r="C75" s="289"/>
      <c r="D75" s="289"/>
      <c r="E75" s="290"/>
      <c r="F75" s="21">
        <f t="shared" si="41"/>
        <v>0</v>
      </c>
      <c r="G75" s="156">
        <f>F75*'Consolidated Budget'!E$8</f>
        <v>0</v>
      </c>
      <c r="H75" s="385"/>
      <c r="I75" s="385"/>
      <c r="J75" s="372"/>
      <c r="K75" s="286"/>
      <c r="L75" s="179"/>
      <c r="M75" s="287"/>
      <c r="N75" s="286"/>
      <c r="O75" s="179"/>
      <c r="P75" s="287"/>
      <c r="Q75" s="291">
        <f t="shared" si="39"/>
        <v>0</v>
      </c>
      <c r="R75" s="22">
        <f t="shared" si="40"/>
        <v>0</v>
      </c>
      <c r="S75" s="23">
        <f t="shared" si="17"/>
        <v>0</v>
      </c>
    </row>
    <row r="76" spans="1:19" ht="13" x14ac:dyDescent="0.25">
      <c r="A76" s="28" t="s">
        <v>191</v>
      </c>
      <c r="B76" s="288"/>
      <c r="C76" s="289"/>
      <c r="D76" s="289"/>
      <c r="E76" s="290"/>
      <c r="F76" s="21">
        <f t="shared" si="41"/>
        <v>0</v>
      </c>
      <c r="G76" s="156">
        <f>F76*'Consolidated Budget'!E$8</f>
        <v>0</v>
      </c>
      <c r="H76" s="385"/>
      <c r="I76" s="385"/>
      <c r="J76" s="372"/>
      <c r="K76" s="286"/>
      <c r="L76" s="179"/>
      <c r="M76" s="287"/>
      <c r="N76" s="286"/>
      <c r="O76" s="179"/>
      <c r="P76" s="287"/>
      <c r="Q76" s="291">
        <f t="shared" si="39"/>
        <v>0</v>
      </c>
      <c r="R76" s="22">
        <f t="shared" si="40"/>
        <v>0</v>
      </c>
      <c r="S76" s="23">
        <f t="shared" si="17"/>
        <v>0</v>
      </c>
    </row>
    <row r="77" spans="1:19" ht="13" x14ac:dyDescent="0.25">
      <c r="A77" s="28" t="s">
        <v>192</v>
      </c>
      <c r="B77" s="288"/>
      <c r="C77" s="289"/>
      <c r="D77" s="289"/>
      <c r="E77" s="290"/>
      <c r="F77" s="21">
        <f t="shared" si="41"/>
        <v>0</v>
      </c>
      <c r="G77" s="156">
        <f>F77*'Consolidated Budget'!E$8</f>
        <v>0</v>
      </c>
      <c r="H77" s="385"/>
      <c r="I77" s="385"/>
      <c r="J77" s="372"/>
      <c r="K77" s="286"/>
      <c r="L77" s="179"/>
      <c r="M77" s="287"/>
      <c r="N77" s="286"/>
      <c r="O77" s="179"/>
      <c r="P77" s="287"/>
      <c r="Q77" s="291">
        <f t="shared" si="39"/>
        <v>0</v>
      </c>
      <c r="R77" s="22">
        <f t="shared" si="40"/>
        <v>0</v>
      </c>
      <c r="S77" s="23">
        <f t="shared" si="17"/>
        <v>0</v>
      </c>
    </row>
    <row r="78" spans="1:19" ht="13" x14ac:dyDescent="0.25">
      <c r="A78" s="24" t="s">
        <v>193</v>
      </c>
      <c r="B78" s="25" t="s">
        <v>96</v>
      </c>
      <c r="C78" s="866"/>
      <c r="D78" s="866"/>
      <c r="E78" s="866"/>
      <c r="F78" s="26">
        <f>SUM(F79:F86)</f>
        <v>0</v>
      </c>
      <c r="G78" s="26">
        <f>SUM(G79:G86)</f>
        <v>0</v>
      </c>
      <c r="H78" s="387">
        <f t="shared" ref="H78:I78" si="42">SUM(H79:H86)</f>
        <v>0</v>
      </c>
      <c r="I78" s="387">
        <f t="shared" si="42"/>
        <v>0</v>
      </c>
      <c r="J78" s="372"/>
      <c r="K78" s="26">
        <f t="shared" ref="K78:L78" si="43">SUM(K79:K86)</f>
        <v>0</v>
      </c>
      <c r="L78" s="26">
        <f t="shared" si="43"/>
        <v>0</v>
      </c>
      <c r="M78" s="287"/>
      <c r="N78" s="26">
        <f t="shared" ref="N78:R78" si="44">SUM(N79:N86)</f>
        <v>0</v>
      </c>
      <c r="O78" s="26">
        <f t="shared" si="44"/>
        <v>0</v>
      </c>
      <c r="P78" s="26">
        <f t="shared" si="44"/>
        <v>0</v>
      </c>
      <c r="Q78" s="26">
        <f t="shared" si="44"/>
        <v>0</v>
      </c>
      <c r="R78" s="26">
        <f t="shared" si="44"/>
        <v>0</v>
      </c>
      <c r="S78" s="23">
        <f t="shared" si="17"/>
        <v>0</v>
      </c>
    </row>
    <row r="79" spans="1:19" ht="13" x14ac:dyDescent="0.25">
      <c r="A79" s="28" t="s">
        <v>194</v>
      </c>
      <c r="B79" s="311"/>
      <c r="C79" s="297"/>
      <c r="D79" s="297"/>
      <c r="E79" s="414"/>
      <c r="F79" s="424">
        <f t="shared" ref="F79:F86" si="45">D79*E79</f>
        <v>0</v>
      </c>
      <c r="G79" s="156">
        <f>F79*'Consolidated Budget'!E$8</f>
        <v>0</v>
      </c>
      <c r="H79" s="421"/>
      <c r="I79" s="422"/>
      <c r="J79" s="372"/>
      <c r="K79" s="286"/>
      <c r="L79" s="179"/>
      <c r="M79" s="287"/>
      <c r="N79" s="286"/>
      <c r="O79" s="179"/>
      <c r="P79" s="287"/>
      <c r="Q79" s="291">
        <f t="shared" ref="Q79:Q86" si="46">I79+L79+O79</f>
        <v>0</v>
      </c>
      <c r="R79" s="22">
        <f t="shared" ref="R79:R86" si="47">$G79-Q79</f>
        <v>0</v>
      </c>
      <c r="S79" s="23">
        <f t="shared" si="17"/>
        <v>0</v>
      </c>
    </row>
    <row r="80" spans="1:19" ht="13" x14ac:dyDescent="0.25">
      <c r="A80" s="28" t="s">
        <v>197</v>
      </c>
      <c r="B80" s="311"/>
      <c r="C80" s="297"/>
      <c r="D80" s="414"/>
      <c r="E80" s="297"/>
      <c r="F80" s="424">
        <f t="shared" si="45"/>
        <v>0</v>
      </c>
      <c r="G80" s="156">
        <f>F80*'Consolidated Budget'!E$8</f>
        <v>0</v>
      </c>
      <c r="H80" s="419"/>
      <c r="I80" s="420"/>
      <c r="J80" s="372"/>
      <c r="K80" s="286"/>
      <c r="L80" s="179"/>
      <c r="M80" s="287"/>
      <c r="N80" s="286"/>
      <c r="O80" s="179"/>
      <c r="P80" s="287"/>
      <c r="Q80" s="291">
        <f t="shared" si="46"/>
        <v>0</v>
      </c>
      <c r="R80" s="22">
        <f t="shared" si="47"/>
        <v>0</v>
      </c>
      <c r="S80" s="23">
        <f t="shared" si="17"/>
        <v>0</v>
      </c>
    </row>
    <row r="81" spans="1:19" ht="13" x14ac:dyDescent="0.25">
      <c r="A81" s="28" t="s">
        <v>199</v>
      </c>
      <c r="B81" s="311"/>
      <c r="C81" s="297"/>
      <c r="D81" s="414"/>
      <c r="E81" s="297"/>
      <c r="F81" s="424">
        <f t="shared" si="45"/>
        <v>0</v>
      </c>
      <c r="G81" s="156">
        <f>F81*'Consolidated Budget'!E$8</f>
        <v>0</v>
      </c>
      <c r="H81" s="419"/>
      <c r="I81" s="420"/>
      <c r="J81" s="372"/>
      <c r="K81" s="286"/>
      <c r="L81" s="179"/>
      <c r="M81" s="287"/>
      <c r="N81" s="286"/>
      <c r="O81" s="179"/>
      <c r="P81" s="287"/>
      <c r="Q81" s="291">
        <f t="shared" si="46"/>
        <v>0</v>
      </c>
      <c r="R81" s="22">
        <f t="shared" si="47"/>
        <v>0</v>
      </c>
      <c r="S81" s="23">
        <f t="shared" si="17"/>
        <v>0</v>
      </c>
    </row>
    <row r="82" spans="1:19" ht="13" x14ac:dyDescent="0.25">
      <c r="A82" s="28" t="s">
        <v>202</v>
      </c>
      <c r="B82" s="288"/>
      <c r="C82" s="289"/>
      <c r="D82" s="289"/>
      <c r="E82" s="290"/>
      <c r="F82" s="424">
        <f t="shared" si="45"/>
        <v>0</v>
      </c>
      <c r="G82" s="156">
        <f>F82*'Consolidated Budget'!E$8</f>
        <v>0</v>
      </c>
      <c r="H82" s="425"/>
      <c r="I82" s="425"/>
      <c r="J82" s="372"/>
      <c r="K82" s="286"/>
      <c r="L82" s="179"/>
      <c r="M82" s="287"/>
      <c r="N82" s="286"/>
      <c r="O82" s="179"/>
      <c r="P82" s="287"/>
      <c r="Q82" s="291">
        <f t="shared" si="46"/>
        <v>0</v>
      </c>
      <c r="R82" s="22">
        <f t="shared" si="47"/>
        <v>0</v>
      </c>
      <c r="S82" s="23">
        <f t="shared" si="17"/>
        <v>0</v>
      </c>
    </row>
    <row r="83" spans="1:19" ht="13" x14ac:dyDescent="0.25">
      <c r="A83" s="28" t="s">
        <v>203</v>
      </c>
      <c r="B83" s="288"/>
      <c r="C83" s="289"/>
      <c r="D83" s="289"/>
      <c r="E83" s="290"/>
      <c r="F83" s="424">
        <f t="shared" si="45"/>
        <v>0</v>
      </c>
      <c r="G83" s="156">
        <f>F83*'Consolidated Budget'!E$8</f>
        <v>0</v>
      </c>
      <c r="H83" s="425"/>
      <c r="I83" s="425"/>
      <c r="J83" s="372"/>
      <c r="K83" s="286"/>
      <c r="L83" s="179"/>
      <c r="M83" s="287"/>
      <c r="N83" s="286"/>
      <c r="O83" s="179"/>
      <c r="P83" s="287"/>
      <c r="Q83" s="291">
        <f t="shared" si="46"/>
        <v>0</v>
      </c>
      <c r="R83" s="22">
        <f t="shared" si="47"/>
        <v>0</v>
      </c>
      <c r="S83" s="23">
        <f t="shared" si="17"/>
        <v>0</v>
      </c>
    </row>
    <row r="84" spans="1:19" ht="13" x14ac:dyDescent="0.25">
      <c r="A84" s="28" t="s">
        <v>203</v>
      </c>
      <c r="B84" s="288"/>
      <c r="C84" s="289"/>
      <c r="D84" s="289"/>
      <c r="E84" s="290"/>
      <c r="F84" s="21">
        <f t="shared" si="45"/>
        <v>0</v>
      </c>
      <c r="G84" s="156">
        <f>F84*'Consolidated Budget'!E$8</f>
        <v>0</v>
      </c>
      <c r="H84" s="385"/>
      <c r="I84" s="385"/>
      <c r="J84" s="372"/>
      <c r="K84" s="286"/>
      <c r="L84" s="179"/>
      <c r="M84" s="287"/>
      <c r="N84" s="286"/>
      <c r="O84" s="179"/>
      <c r="P84" s="287"/>
      <c r="Q84" s="291">
        <f t="shared" si="46"/>
        <v>0</v>
      </c>
      <c r="R84" s="22">
        <f t="shared" si="47"/>
        <v>0</v>
      </c>
      <c r="S84" s="23">
        <f t="shared" si="17"/>
        <v>0</v>
      </c>
    </row>
    <row r="85" spans="1:19" ht="13" x14ac:dyDescent="0.25">
      <c r="A85" s="28" t="s">
        <v>203</v>
      </c>
      <c r="B85" s="288"/>
      <c r="C85" s="289"/>
      <c r="D85" s="289"/>
      <c r="E85" s="290"/>
      <c r="F85" s="21">
        <f t="shared" si="45"/>
        <v>0</v>
      </c>
      <c r="G85" s="156">
        <f>F85*'Consolidated Budget'!E$8</f>
        <v>0</v>
      </c>
      <c r="H85" s="385"/>
      <c r="I85" s="385"/>
      <c r="J85" s="372"/>
      <c r="K85" s="286"/>
      <c r="L85" s="179"/>
      <c r="M85" s="287"/>
      <c r="N85" s="286"/>
      <c r="O85" s="179"/>
      <c r="P85" s="287"/>
      <c r="Q85" s="291">
        <f t="shared" si="46"/>
        <v>0</v>
      </c>
      <c r="R85" s="22">
        <f t="shared" si="47"/>
        <v>0</v>
      </c>
      <c r="S85" s="23">
        <f t="shared" si="17"/>
        <v>0</v>
      </c>
    </row>
    <row r="86" spans="1:19" ht="13" x14ac:dyDescent="0.25">
      <c r="A86" s="28" t="s">
        <v>203</v>
      </c>
      <c r="B86" s="288"/>
      <c r="C86" s="289"/>
      <c r="D86" s="289"/>
      <c r="E86" s="290"/>
      <c r="F86" s="21">
        <f t="shared" si="45"/>
        <v>0</v>
      </c>
      <c r="G86" s="156">
        <f>F86*'Consolidated Budget'!E$8</f>
        <v>0</v>
      </c>
      <c r="H86" s="385"/>
      <c r="I86" s="385"/>
      <c r="J86" s="372"/>
      <c r="K86" s="286"/>
      <c r="L86" s="179"/>
      <c r="M86" s="287"/>
      <c r="N86" s="286"/>
      <c r="O86" s="179"/>
      <c r="P86" s="287"/>
      <c r="Q86" s="291">
        <f t="shared" si="46"/>
        <v>0</v>
      </c>
      <c r="R86" s="22">
        <f t="shared" si="47"/>
        <v>0</v>
      </c>
      <c r="S86" s="23">
        <f t="shared" si="17"/>
        <v>0</v>
      </c>
    </row>
    <row r="87" spans="1:19" ht="13" x14ac:dyDescent="0.25">
      <c r="A87" s="24" t="s">
        <v>204</v>
      </c>
      <c r="B87" s="25" t="s">
        <v>97</v>
      </c>
      <c r="C87" s="866"/>
      <c r="D87" s="866"/>
      <c r="E87" s="866"/>
      <c r="F87" s="26">
        <f>SUM(F88:F95)</f>
        <v>0</v>
      </c>
      <c r="G87" s="26">
        <f>SUM(G88:G95)</f>
        <v>0</v>
      </c>
      <c r="H87" s="387">
        <f t="shared" ref="H87:I87" si="48">SUM(H88:H95)</f>
        <v>0</v>
      </c>
      <c r="I87" s="387">
        <f t="shared" si="48"/>
        <v>0</v>
      </c>
      <c r="J87" s="372"/>
      <c r="K87" s="26">
        <f t="shared" ref="K87:L87" si="49">SUM(K88:K95)</f>
        <v>0</v>
      </c>
      <c r="L87" s="26">
        <f t="shared" si="49"/>
        <v>0</v>
      </c>
      <c r="M87" s="287"/>
      <c r="N87" s="26">
        <f t="shared" ref="N87:R87" si="50">SUM(N88:N95)</f>
        <v>0</v>
      </c>
      <c r="O87" s="26">
        <f t="shared" si="50"/>
        <v>0</v>
      </c>
      <c r="P87" s="26">
        <f t="shared" si="50"/>
        <v>0</v>
      </c>
      <c r="Q87" s="26">
        <f t="shared" si="50"/>
        <v>0</v>
      </c>
      <c r="R87" s="26">
        <f t="shared" si="50"/>
        <v>0</v>
      </c>
      <c r="S87" s="23">
        <f t="shared" si="17"/>
        <v>0</v>
      </c>
    </row>
    <row r="88" spans="1:19" ht="13" x14ac:dyDescent="0.25">
      <c r="A88" s="28" t="s">
        <v>205</v>
      </c>
      <c r="B88" s="311"/>
      <c r="C88" s="297"/>
      <c r="D88" s="297"/>
      <c r="E88" s="414"/>
      <c r="F88" s="424">
        <f t="shared" ref="F88:F95" si="51">D88*E88</f>
        <v>0</v>
      </c>
      <c r="G88" s="156">
        <f>F88*'Consolidated Budget'!E$8</f>
        <v>0</v>
      </c>
      <c r="H88" s="421"/>
      <c r="I88" s="422"/>
      <c r="J88" s="372"/>
      <c r="K88" s="286"/>
      <c r="L88" s="179"/>
      <c r="M88" s="287"/>
      <c r="N88" s="286"/>
      <c r="O88" s="179"/>
      <c r="P88" s="287"/>
      <c r="Q88" s="291">
        <f t="shared" ref="Q88:Q95" si="52">I88+L88+O88</f>
        <v>0</v>
      </c>
      <c r="R88" s="22">
        <f t="shared" ref="R88:R95" si="53">$G88-Q88</f>
        <v>0</v>
      </c>
      <c r="S88" s="23">
        <f t="shared" si="17"/>
        <v>0</v>
      </c>
    </row>
    <row r="89" spans="1:19" ht="13" x14ac:dyDescent="0.25">
      <c r="A89" s="28" t="s">
        <v>207</v>
      </c>
      <c r="B89" s="311"/>
      <c r="C89" s="297"/>
      <c r="D89" s="297"/>
      <c r="E89" s="414"/>
      <c r="F89" s="424">
        <f t="shared" si="51"/>
        <v>0</v>
      </c>
      <c r="G89" s="156">
        <f>F89*'Consolidated Budget'!E$8</f>
        <v>0</v>
      </c>
      <c r="H89" s="421"/>
      <c r="I89" s="422"/>
      <c r="J89" s="372"/>
      <c r="K89" s="286"/>
      <c r="L89" s="179"/>
      <c r="M89" s="287"/>
      <c r="N89" s="286"/>
      <c r="O89" s="179"/>
      <c r="P89" s="287"/>
      <c r="Q89" s="291">
        <f t="shared" si="52"/>
        <v>0</v>
      </c>
      <c r="R89" s="22">
        <f t="shared" si="53"/>
        <v>0</v>
      </c>
      <c r="S89" s="23">
        <f t="shared" si="17"/>
        <v>0</v>
      </c>
    </row>
    <row r="90" spans="1:19" ht="13" x14ac:dyDescent="0.25">
      <c r="A90" s="28" t="s">
        <v>210</v>
      </c>
      <c r="B90" s="288"/>
      <c r="C90" s="289"/>
      <c r="D90" s="289"/>
      <c r="E90" s="290"/>
      <c r="F90" s="424">
        <f t="shared" si="51"/>
        <v>0</v>
      </c>
      <c r="G90" s="156">
        <f>F90*'Consolidated Budget'!E$8</f>
        <v>0</v>
      </c>
      <c r="H90" s="425"/>
      <c r="I90" s="425"/>
      <c r="J90" s="372"/>
      <c r="K90" s="286"/>
      <c r="L90" s="179"/>
      <c r="M90" s="287"/>
      <c r="N90" s="286"/>
      <c r="O90" s="179"/>
      <c r="P90" s="287"/>
      <c r="Q90" s="291">
        <f t="shared" si="52"/>
        <v>0</v>
      </c>
      <c r="R90" s="22">
        <f t="shared" si="53"/>
        <v>0</v>
      </c>
      <c r="S90" s="23">
        <f t="shared" si="17"/>
        <v>0</v>
      </c>
    </row>
    <row r="91" spans="1:19" ht="13" x14ac:dyDescent="0.25">
      <c r="A91" s="28" t="s">
        <v>211</v>
      </c>
      <c r="B91" s="288"/>
      <c r="C91" s="289"/>
      <c r="D91" s="289"/>
      <c r="E91" s="290"/>
      <c r="F91" s="424">
        <f t="shared" si="51"/>
        <v>0</v>
      </c>
      <c r="G91" s="156">
        <f>F91*'Consolidated Budget'!E$8</f>
        <v>0</v>
      </c>
      <c r="H91" s="425"/>
      <c r="I91" s="425"/>
      <c r="J91" s="372"/>
      <c r="K91" s="286"/>
      <c r="L91" s="179"/>
      <c r="M91" s="287"/>
      <c r="N91" s="286"/>
      <c r="O91" s="179"/>
      <c r="P91" s="287"/>
      <c r="Q91" s="291">
        <f t="shared" si="52"/>
        <v>0</v>
      </c>
      <c r="R91" s="22">
        <f t="shared" si="53"/>
        <v>0</v>
      </c>
      <c r="S91" s="23">
        <f t="shared" si="17"/>
        <v>0</v>
      </c>
    </row>
    <row r="92" spans="1:19" ht="13" x14ac:dyDescent="0.25">
      <c r="A92" s="28" t="s">
        <v>212</v>
      </c>
      <c r="B92" s="288"/>
      <c r="C92" s="289"/>
      <c r="D92" s="289"/>
      <c r="E92" s="290"/>
      <c r="F92" s="424">
        <f t="shared" si="51"/>
        <v>0</v>
      </c>
      <c r="G92" s="156">
        <f>F92*'Consolidated Budget'!E$8</f>
        <v>0</v>
      </c>
      <c r="H92" s="425"/>
      <c r="I92" s="425"/>
      <c r="J92" s="372"/>
      <c r="K92" s="286"/>
      <c r="L92" s="179"/>
      <c r="M92" s="287"/>
      <c r="N92" s="286"/>
      <c r="O92" s="179"/>
      <c r="P92" s="287"/>
      <c r="Q92" s="291">
        <f t="shared" si="52"/>
        <v>0</v>
      </c>
      <c r="R92" s="22">
        <f t="shared" si="53"/>
        <v>0</v>
      </c>
      <c r="S92" s="23">
        <f t="shared" si="17"/>
        <v>0</v>
      </c>
    </row>
    <row r="93" spans="1:19" ht="13" x14ac:dyDescent="0.25">
      <c r="A93" s="28" t="s">
        <v>213</v>
      </c>
      <c r="B93" s="288"/>
      <c r="C93" s="289"/>
      <c r="D93" s="289"/>
      <c r="E93" s="290"/>
      <c r="F93" s="424">
        <f t="shared" si="51"/>
        <v>0</v>
      </c>
      <c r="G93" s="156">
        <f>F93*'Consolidated Budget'!E$8</f>
        <v>0</v>
      </c>
      <c r="H93" s="425"/>
      <c r="I93" s="425"/>
      <c r="J93" s="372"/>
      <c r="K93" s="286"/>
      <c r="L93" s="179"/>
      <c r="M93" s="287"/>
      <c r="N93" s="286"/>
      <c r="O93" s="179"/>
      <c r="P93" s="287"/>
      <c r="Q93" s="291">
        <f t="shared" si="52"/>
        <v>0</v>
      </c>
      <c r="R93" s="22">
        <f t="shared" si="53"/>
        <v>0</v>
      </c>
      <c r="S93" s="23">
        <f t="shared" si="17"/>
        <v>0</v>
      </c>
    </row>
    <row r="94" spans="1:19" ht="13" x14ac:dyDescent="0.25">
      <c r="A94" s="28" t="s">
        <v>214</v>
      </c>
      <c r="B94" s="288"/>
      <c r="C94" s="289"/>
      <c r="D94" s="289"/>
      <c r="E94" s="290"/>
      <c r="F94" s="21">
        <f t="shared" si="51"/>
        <v>0</v>
      </c>
      <c r="G94" s="156">
        <f>F94*'Consolidated Budget'!E$8</f>
        <v>0</v>
      </c>
      <c r="H94" s="385"/>
      <c r="I94" s="385"/>
      <c r="J94" s="372"/>
      <c r="K94" s="286"/>
      <c r="L94" s="179"/>
      <c r="M94" s="287"/>
      <c r="N94" s="286"/>
      <c r="O94" s="179"/>
      <c r="P94" s="287"/>
      <c r="Q94" s="291">
        <f t="shared" si="52"/>
        <v>0</v>
      </c>
      <c r="R94" s="22">
        <f t="shared" si="53"/>
        <v>0</v>
      </c>
      <c r="S94" s="23">
        <f t="shared" si="17"/>
        <v>0</v>
      </c>
    </row>
    <row r="95" spans="1:19" ht="13" x14ac:dyDescent="0.25">
      <c r="A95" s="28" t="s">
        <v>215</v>
      </c>
      <c r="B95" s="288"/>
      <c r="C95" s="289"/>
      <c r="D95" s="289"/>
      <c r="E95" s="290"/>
      <c r="F95" s="21">
        <f t="shared" si="51"/>
        <v>0</v>
      </c>
      <c r="G95" s="156">
        <f>F95*'Consolidated Budget'!E$8</f>
        <v>0</v>
      </c>
      <c r="H95" s="385"/>
      <c r="I95" s="385"/>
      <c r="J95" s="372"/>
      <c r="K95" s="286"/>
      <c r="L95" s="179"/>
      <c r="M95" s="287"/>
      <c r="N95" s="286"/>
      <c r="O95" s="179"/>
      <c r="P95" s="287"/>
      <c r="Q95" s="291">
        <f t="shared" si="52"/>
        <v>0</v>
      </c>
      <c r="R95" s="22">
        <f t="shared" si="53"/>
        <v>0</v>
      </c>
      <c r="S95" s="23">
        <f t="shared" si="17"/>
        <v>0</v>
      </c>
    </row>
    <row r="96" spans="1:19" ht="13" x14ac:dyDescent="0.25">
      <c r="A96" s="24" t="s">
        <v>216</v>
      </c>
      <c r="B96" s="25" t="s">
        <v>98</v>
      </c>
      <c r="C96" s="866"/>
      <c r="D96" s="866"/>
      <c r="E96" s="866"/>
      <c r="F96" s="26">
        <f>SUM(F97:F104)</f>
        <v>0</v>
      </c>
      <c r="G96" s="26">
        <f>SUM(G97:G104)</f>
        <v>0</v>
      </c>
      <c r="H96" s="387">
        <f t="shared" ref="H96:I96" si="54">SUM(H97:H104)</f>
        <v>0</v>
      </c>
      <c r="I96" s="387">
        <f t="shared" si="54"/>
        <v>0</v>
      </c>
      <c r="J96" s="372"/>
      <c r="K96" s="26">
        <f t="shared" ref="K96:L96" si="55">SUM(K97:K104)</f>
        <v>0</v>
      </c>
      <c r="L96" s="26">
        <f t="shared" si="55"/>
        <v>0</v>
      </c>
      <c r="M96" s="287"/>
      <c r="N96" s="26">
        <f t="shared" ref="N96:R96" si="56">SUM(N97:N104)</f>
        <v>0</v>
      </c>
      <c r="O96" s="26">
        <f t="shared" si="56"/>
        <v>0</v>
      </c>
      <c r="P96" s="26">
        <f t="shared" si="56"/>
        <v>0</v>
      </c>
      <c r="Q96" s="26">
        <f t="shared" si="56"/>
        <v>0</v>
      </c>
      <c r="R96" s="26">
        <f t="shared" si="56"/>
        <v>0</v>
      </c>
      <c r="S96" s="23">
        <f t="shared" si="17"/>
        <v>0</v>
      </c>
    </row>
    <row r="97" spans="1:19" ht="13" x14ac:dyDescent="0.25">
      <c r="A97" s="28" t="s">
        <v>217</v>
      </c>
      <c r="B97" s="288"/>
      <c r="C97" s="413"/>
      <c r="D97" s="414"/>
      <c r="E97" s="297"/>
      <c r="F97" s="424">
        <f t="shared" ref="F97:F104" si="57">D97*E97</f>
        <v>0</v>
      </c>
      <c r="G97" s="156">
        <f>F97*'Consolidated Budget'!E$8</f>
        <v>0</v>
      </c>
      <c r="H97" s="427"/>
      <c r="I97" s="428"/>
      <c r="J97" s="372"/>
      <c r="K97" s="286">
        <v>0</v>
      </c>
      <c r="L97" s="179">
        <v>0</v>
      </c>
      <c r="M97" s="287"/>
      <c r="N97" s="286"/>
      <c r="O97" s="179"/>
      <c r="P97" s="287"/>
      <c r="Q97" s="291">
        <f t="shared" ref="Q97:Q104" si="58">I97+L97+O97</f>
        <v>0</v>
      </c>
      <c r="R97" s="22">
        <f t="shared" ref="R97:R104" si="59">$G97-Q97</f>
        <v>0</v>
      </c>
      <c r="S97" s="23">
        <f t="shared" si="17"/>
        <v>0</v>
      </c>
    </row>
    <row r="98" spans="1:19" ht="13" x14ac:dyDescent="0.25">
      <c r="A98" s="28" t="s">
        <v>219</v>
      </c>
      <c r="B98" s="288"/>
      <c r="C98" s="289"/>
      <c r="D98" s="289"/>
      <c r="E98" s="290"/>
      <c r="F98" s="424">
        <f t="shared" si="57"/>
        <v>0</v>
      </c>
      <c r="G98" s="156">
        <f>F98*'Consolidated Budget'!E$8</f>
        <v>0</v>
      </c>
      <c r="H98" s="425"/>
      <c r="I98" s="425"/>
      <c r="J98" s="372"/>
      <c r="K98" s="286"/>
      <c r="L98" s="179"/>
      <c r="M98" s="287"/>
      <c r="N98" s="286"/>
      <c r="O98" s="179"/>
      <c r="P98" s="287"/>
      <c r="Q98" s="291">
        <f t="shared" si="58"/>
        <v>0</v>
      </c>
      <c r="R98" s="22">
        <f t="shared" si="59"/>
        <v>0</v>
      </c>
      <c r="S98" s="23">
        <f t="shared" ref="S98:S140" si="60">IFERROR(Q98/$G98,0)</f>
        <v>0</v>
      </c>
    </row>
    <row r="99" spans="1:19" ht="13" x14ac:dyDescent="0.25">
      <c r="A99" s="28" t="s">
        <v>220</v>
      </c>
      <c r="B99" s="288"/>
      <c r="C99" s="289"/>
      <c r="D99" s="289"/>
      <c r="E99" s="290"/>
      <c r="F99" s="424">
        <f t="shared" si="57"/>
        <v>0</v>
      </c>
      <c r="G99" s="156">
        <f>F99*'Consolidated Budget'!E$8</f>
        <v>0</v>
      </c>
      <c r="H99" s="425"/>
      <c r="I99" s="425"/>
      <c r="J99" s="372"/>
      <c r="K99" s="286"/>
      <c r="L99" s="179"/>
      <c r="M99" s="287"/>
      <c r="N99" s="286"/>
      <c r="O99" s="179"/>
      <c r="P99" s="287"/>
      <c r="Q99" s="291">
        <f t="shared" si="58"/>
        <v>0</v>
      </c>
      <c r="R99" s="22">
        <f t="shared" si="59"/>
        <v>0</v>
      </c>
      <c r="S99" s="23">
        <f t="shared" si="60"/>
        <v>0</v>
      </c>
    </row>
    <row r="100" spans="1:19" ht="13" x14ac:dyDescent="0.25">
      <c r="A100" s="28" t="s">
        <v>221</v>
      </c>
      <c r="B100" s="288"/>
      <c r="C100" s="289"/>
      <c r="D100" s="289"/>
      <c r="E100" s="290"/>
      <c r="F100" s="424">
        <f t="shared" si="57"/>
        <v>0</v>
      </c>
      <c r="G100" s="156">
        <f>F100*'Consolidated Budget'!E$8</f>
        <v>0</v>
      </c>
      <c r="H100" s="425"/>
      <c r="I100" s="425"/>
      <c r="J100" s="372"/>
      <c r="K100" s="286"/>
      <c r="L100" s="179"/>
      <c r="M100" s="287"/>
      <c r="N100" s="286"/>
      <c r="O100" s="179"/>
      <c r="P100" s="287"/>
      <c r="Q100" s="291">
        <f t="shared" si="58"/>
        <v>0</v>
      </c>
      <c r="R100" s="22">
        <f t="shared" si="59"/>
        <v>0</v>
      </c>
      <c r="S100" s="23">
        <f t="shared" si="60"/>
        <v>0</v>
      </c>
    </row>
    <row r="101" spans="1:19" ht="13" x14ac:dyDescent="0.25">
      <c r="A101" s="28" t="s">
        <v>222</v>
      </c>
      <c r="B101" s="288"/>
      <c r="C101" s="289"/>
      <c r="D101" s="289"/>
      <c r="E101" s="290"/>
      <c r="F101" s="21">
        <f t="shared" si="57"/>
        <v>0</v>
      </c>
      <c r="G101" s="156">
        <f>F101*'Consolidated Budget'!E$8</f>
        <v>0</v>
      </c>
      <c r="H101" s="385"/>
      <c r="I101" s="385"/>
      <c r="J101" s="372"/>
      <c r="K101" s="286"/>
      <c r="L101" s="179"/>
      <c r="M101" s="287"/>
      <c r="N101" s="286"/>
      <c r="O101" s="179"/>
      <c r="P101" s="287"/>
      <c r="Q101" s="291">
        <f t="shared" si="58"/>
        <v>0</v>
      </c>
      <c r="R101" s="22">
        <f t="shared" si="59"/>
        <v>0</v>
      </c>
      <c r="S101" s="23">
        <f t="shared" si="60"/>
        <v>0</v>
      </c>
    </row>
    <row r="102" spans="1:19" ht="13" x14ac:dyDescent="0.25">
      <c r="A102" s="28" t="s">
        <v>223</v>
      </c>
      <c r="B102" s="288"/>
      <c r="C102" s="289"/>
      <c r="D102" s="289"/>
      <c r="E102" s="290"/>
      <c r="F102" s="21">
        <f t="shared" si="57"/>
        <v>0</v>
      </c>
      <c r="G102" s="156">
        <f>F102*'Consolidated Budget'!E$8</f>
        <v>0</v>
      </c>
      <c r="H102" s="385"/>
      <c r="I102" s="385"/>
      <c r="J102" s="372"/>
      <c r="K102" s="286"/>
      <c r="L102" s="179"/>
      <c r="M102" s="287"/>
      <c r="N102" s="286"/>
      <c r="O102" s="179"/>
      <c r="P102" s="287"/>
      <c r="Q102" s="291">
        <f t="shared" si="58"/>
        <v>0</v>
      </c>
      <c r="R102" s="22">
        <f t="shared" si="59"/>
        <v>0</v>
      </c>
      <c r="S102" s="23">
        <f t="shared" si="60"/>
        <v>0</v>
      </c>
    </row>
    <row r="103" spans="1:19" ht="13" x14ac:dyDescent="0.25">
      <c r="A103" s="28" t="s">
        <v>224</v>
      </c>
      <c r="B103" s="288"/>
      <c r="C103" s="289"/>
      <c r="D103" s="289"/>
      <c r="E103" s="290"/>
      <c r="F103" s="21">
        <f t="shared" si="57"/>
        <v>0</v>
      </c>
      <c r="G103" s="156">
        <f>F103*'Consolidated Budget'!E$8</f>
        <v>0</v>
      </c>
      <c r="H103" s="385"/>
      <c r="I103" s="385"/>
      <c r="J103" s="372"/>
      <c r="K103" s="286"/>
      <c r="L103" s="179"/>
      <c r="M103" s="287"/>
      <c r="N103" s="286"/>
      <c r="O103" s="179"/>
      <c r="P103" s="287"/>
      <c r="Q103" s="291">
        <f t="shared" si="58"/>
        <v>0</v>
      </c>
      <c r="R103" s="22">
        <f t="shared" si="59"/>
        <v>0</v>
      </c>
      <c r="S103" s="23">
        <f t="shared" si="60"/>
        <v>0</v>
      </c>
    </row>
    <row r="104" spans="1:19" ht="13" x14ac:dyDescent="0.25">
      <c r="A104" s="28" t="s">
        <v>225</v>
      </c>
      <c r="B104" s="288"/>
      <c r="C104" s="289"/>
      <c r="D104" s="289"/>
      <c r="E104" s="290"/>
      <c r="F104" s="21">
        <f t="shared" si="57"/>
        <v>0</v>
      </c>
      <c r="G104" s="156">
        <f>F104*'Consolidated Budget'!E$8</f>
        <v>0</v>
      </c>
      <c r="H104" s="385"/>
      <c r="I104" s="385"/>
      <c r="J104" s="372"/>
      <c r="K104" s="286"/>
      <c r="L104" s="179"/>
      <c r="M104" s="287"/>
      <c r="N104" s="286"/>
      <c r="O104" s="179"/>
      <c r="P104" s="287"/>
      <c r="Q104" s="291">
        <f t="shared" si="58"/>
        <v>0</v>
      </c>
      <c r="R104" s="22">
        <f t="shared" si="59"/>
        <v>0</v>
      </c>
      <c r="S104" s="23">
        <f t="shared" si="60"/>
        <v>0</v>
      </c>
    </row>
    <row r="105" spans="1:19" ht="13" x14ac:dyDescent="0.25">
      <c r="A105" s="24" t="s">
        <v>226</v>
      </c>
      <c r="B105" s="25" t="s">
        <v>40</v>
      </c>
      <c r="C105" s="866"/>
      <c r="D105" s="866"/>
      <c r="E105" s="866"/>
      <c r="F105" s="26">
        <f>SUM(F106:F117)</f>
        <v>0</v>
      </c>
      <c r="G105" s="26">
        <f>SUM(G106:G117)</f>
        <v>0</v>
      </c>
      <c r="H105" s="387">
        <f t="shared" ref="H105:I105" si="61">SUM(H106:H117)</f>
        <v>0</v>
      </c>
      <c r="I105" s="387">
        <f t="shared" si="61"/>
        <v>0</v>
      </c>
      <c r="J105" s="372"/>
      <c r="K105" s="26">
        <f t="shared" ref="K105:L105" si="62">SUM(K106:K117)</f>
        <v>0</v>
      </c>
      <c r="L105" s="26">
        <f t="shared" si="62"/>
        <v>0</v>
      </c>
      <c r="M105" s="287"/>
      <c r="N105" s="26">
        <f t="shared" ref="N105:R105" si="63">SUM(N106:N117)</f>
        <v>0</v>
      </c>
      <c r="O105" s="26">
        <f t="shared" si="63"/>
        <v>0</v>
      </c>
      <c r="P105" s="26">
        <f t="shared" si="63"/>
        <v>0</v>
      </c>
      <c r="Q105" s="26">
        <f t="shared" si="63"/>
        <v>0</v>
      </c>
      <c r="R105" s="26">
        <f t="shared" si="63"/>
        <v>0</v>
      </c>
      <c r="S105" s="23">
        <f t="shared" si="60"/>
        <v>0</v>
      </c>
    </row>
    <row r="106" spans="1:19" ht="13" x14ac:dyDescent="0.25">
      <c r="A106" s="20" t="s">
        <v>227</v>
      </c>
      <c r="B106" s="288"/>
      <c r="C106" s="413"/>
      <c r="D106" s="297"/>
      <c r="E106" s="414"/>
      <c r="F106" s="424">
        <f>D106*E106</f>
        <v>0</v>
      </c>
      <c r="G106" s="156">
        <f>F106*'Consolidated Budget'!E$8</f>
        <v>0</v>
      </c>
      <c r="H106" s="427"/>
      <c r="I106" s="428"/>
      <c r="J106" s="372"/>
      <c r="K106" s="286"/>
      <c r="L106" s="179"/>
      <c r="M106" s="287"/>
      <c r="N106" s="286"/>
      <c r="O106" s="179"/>
      <c r="P106" s="287"/>
      <c r="Q106" s="291">
        <f t="shared" ref="Q106:Q117" si="64">I106+L106+O106</f>
        <v>0</v>
      </c>
      <c r="R106" s="22">
        <f t="shared" ref="R106:R117" si="65">$G106-Q106</f>
        <v>0</v>
      </c>
      <c r="S106" s="23">
        <f t="shared" si="60"/>
        <v>0</v>
      </c>
    </row>
    <row r="107" spans="1:19" ht="27" customHeight="1" x14ac:dyDescent="0.25">
      <c r="A107" s="20" t="s">
        <v>229</v>
      </c>
      <c r="B107" s="288"/>
      <c r="C107" s="413"/>
      <c r="D107" s="297"/>
      <c r="E107" s="414"/>
      <c r="F107" s="424">
        <f>D107*E107</f>
        <v>0</v>
      </c>
      <c r="G107" s="156">
        <f>F107*'Consolidated Budget'!E$8</f>
        <v>0</v>
      </c>
      <c r="H107" s="408"/>
      <c r="I107" s="429"/>
      <c r="J107" s="372"/>
      <c r="K107" s="286"/>
      <c r="L107" s="179"/>
      <c r="M107" s="287"/>
      <c r="N107" s="286"/>
      <c r="O107" s="179"/>
      <c r="P107" s="287"/>
      <c r="Q107" s="291">
        <f t="shared" si="64"/>
        <v>0</v>
      </c>
      <c r="R107" s="22">
        <f t="shared" si="65"/>
        <v>0</v>
      </c>
      <c r="S107" s="23">
        <f t="shared" si="60"/>
        <v>0</v>
      </c>
    </row>
    <row r="108" spans="1:19" ht="32.25" customHeight="1" x14ac:dyDescent="0.25">
      <c r="A108" s="20" t="s">
        <v>231</v>
      </c>
      <c r="B108" s="288"/>
      <c r="C108" s="413"/>
      <c r="D108" s="297"/>
      <c r="E108" s="414"/>
      <c r="F108" s="424">
        <f t="shared" ref="F108:F117" si="66">D108*E108</f>
        <v>0</v>
      </c>
      <c r="G108" s="156">
        <f>F108*'Consolidated Budget'!E$8</f>
        <v>0</v>
      </c>
      <c r="H108" s="408"/>
      <c r="I108" s="429"/>
      <c r="J108" s="372"/>
      <c r="K108" s="286"/>
      <c r="L108" s="179"/>
      <c r="M108" s="287"/>
      <c r="N108" s="286"/>
      <c r="O108" s="179"/>
      <c r="P108" s="287"/>
      <c r="Q108" s="291">
        <f t="shared" si="64"/>
        <v>0</v>
      </c>
      <c r="R108" s="22">
        <f t="shared" si="65"/>
        <v>0</v>
      </c>
      <c r="S108" s="23">
        <f t="shared" si="60"/>
        <v>0</v>
      </c>
    </row>
    <row r="109" spans="1:19" ht="13" x14ac:dyDescent="0.25">
      <c r="A109" s="20" t="s">
        <v>233</v>
      </c>
      <c r="B109" s="288"/>
      <c r="C109" s="413"/>
      <c r="D109" s="297"/>
      <c r="E109" s="414"/>
      <c r="F109" s="424">
        <f t="shared" si="66"/>
        <v>0</v>
      </c>
      <c r="G109" s="156">
        <f>F109*'Consolidated Budget'!E$8</f>
        <v>0</v>
      </c>
      <c r="H109" s="408"/>
      <c r="I109" s="429"/>
      <c r="J109" s="372"/>
      <c r="K109" s="286"/>
      <c r="L109" s="179"/>
      <c r="M109" s="287"/>
      <c r="N109" s="286"/>
      <c r="O109" s="179"/>
      <c r="P109" s="287"/>
      <c r="Q109" s="291">
        <f t="shared" si="64"/>
        <v>0</v>
      </c>
      <c r="R109" s="22">
        <f t="shared" si="65"/>
        <v>0</v>
      </c>
      <c r="S109" s="23">
        <f t="shared" si="60"/>
        <v>0</v>
      </c>
    </row>
    <row r="110" spans="1:19" ht="13" x14ac:dyDescent="0.25">
      <c r="A110" s="20" t="s">
        <v>235</v>
      </c>
      <c r="B110" s="288"/>
      <c r="C110" s="413"/>
      <c r="D110" s="297"/>
      <c r="E110" s="414"/>
      <c r="F110" s="424">
        <f t="shared" si="66"/>
        <v>0</v>
      </c>
      <c r="G110" s="156">
        <f>F110*'Consolidated Budget'!E$8</f>
        <v>0</v>
      </c>
      <c r="H110" s="408"/>
      <c r="I110" s="429"/>
      <c r="J110" s="372"/>
      <c r="K110" s="286"/>
      <c r="L110" s="179"/>
      <c r="M110" s="287"/>
      <c r="N110" s="286"/>
      <c r="O110" s="179"/>
      <c r="P110" s="287"/>
      <c r="Q110" s="291">
        <f t="shared" si="64"/>
        <v>0</v>
      </c>
      <c r="R110" s="22">
        <f t="shared" si="65"/>
        <v>0</v>
      </c>
      <c r="S110" s="23">
        <f t="shared" si="60"/>
        <v>0</v>
      </c>
    </row>
    <row r="111" spans="1:19" ht="13" x14ac:dyDescent="0.25">
      <c r="A111" s="20" t="s">
        <v>237</v>
      </c>
      <c r="B111" s="288"/>
      <c r="C111" s="413"/>
      <c r="D111" s="297"/>
      <c r="E111" s="414"/>
      <c r="F111" s="424">
        <v>0</v>
      </c>
      <c r="G111" s="156">
        <f>F111*'Consolidated Budget'!E$8</f>
        <v>0</v>
      </c>
      <c r="H111" s="408"/>
      <c r="I111" s="429"/>
      <c r="J111" s="372"/>
      <c r="K111" s="286"/>
      <c r="L111" s="179"/>
      <c r="M111" s="287"/>
      <c r="N111" s="286"/>
      <c r="O111" s="179"/>
      <c r="P111" s="287"/>
      <c r="Q111" s="291">
        <f t="shared" si="64"/>
        <v>0</v>
      </c>
      <c r="R111" s="22">
        <f t="shared" si="65"/>
        <v>0</v>
      </c>
      <c r="S111" s="23">
        <f t="shared" si="60"/>
        <v>0</v>
      </c>
    </row>
    <row r="112" spans="1:19" ht="13" x14ac:dyDescent="0.25">
      <c r="A112" s="20" t="s">
        <v>240</v>
      </c>
      <c r="B112" s="288"/>
      <c r="C112" s="413"/>
      <c r="D112" s="297"/>
      <c r="E112" s="414"/>
      <c r="F112" s="424">
        <f t="shared" si="66"/>
        <v>0</v>
      </c>
      <c r="G112" s="156">
        <f>F112*'Consolidated Budget'!E$8</f>
        <v>0</v>
      </c>
      <c r="H112" s="408"/>
      <c r="I112" s="429"/>
      <c r="J112" s="372"/>
      <c r="K112" s="286"/>
      <c r="L112" s="179"/>
      <c r="M112" s="287"/>
      <c r="N112" s="286"/>
      <c r="O112" s="179"/>
      <c r="P112" s="287"/>
      <c r="Q112" s="291">
        <f t="shared" si="64"/>
        <v>0</v>
      </c>
      <c r="R112" s="22">
        <f t="shared" si="65"/>
        <v>0</v>
      </c>
      <c r="S112" s="23">
        <f t="shared" si="60"/>
        <v>0</v>
      </c>
    </row>
    <row r="113" spans="1:19" ht="13" x14ac:dyDescent="0.25">
      <c r="A113" s="20" t="s">
        <v>242</v>
      </c>
      <c r="B113" s="288"/>
      <c r="C113" s="413"/>
      <c r="D113" s="297"/>
      <c r="E113" s="414"/>
      <c r="F113" s="424">
        <v>0</v>
      </c>
      <c r="G113" s="156">
        <f>F113*'Consolidated Budget'!E$8</f>
        <v>0</v>
      </c>
      <c r="H113" s="408"/>
      <c r="I113" s="429"/>
      <c r="J113" s="372"/>
      <c r="K113" s="286"/>
      <c r="L113" s="179"/>
      <c r="M113" s="287"/>
      <c r="N113" s="286"/>
      <c r="O113" s="179"/>
      <c r="P113" s="287"/>
      <c r="Q113" s="291">
        <f t="shared" si="64"/>
        <v>0</v>
      </c>
      <c r="R113" s="22">
        <f t="shared" si="65"/>
        <v>0</v>
      </c>
      <c r="S113" s="23">
        <f t="shared" si="60"/>
        <v>0</v>
      </c>
    </row>
    <row r="114" spans="1:19" ht="13" x14ac:dyDescent="0.25">
      <c r="A114" s="20" t="s">
        <v>244</v>
      </c>
      <c r="B114" s="288"/>
      <c r="C114" s="413"/>
      <c r="D114" s="297"/>
      <c r="E114" s="414"/>
      <c r="F114" s="424">
        <f t="shared" si="66"/>
        <v>0</v>
      </c>
      <c r="G114" s="156">
        <f>F114*'Consolidated Budget'!E$8</f>
        <v>0</v>
      </c>
      <c r="H114" s="408"/>
      <c r="I114" s="429"/>
      <c r="J114" s="372"/>
      <c r="K114" s="286"/>
      <c r="L114" s="179"/>
      <c r="M114" s="287"/>
      <c r="N114" s="286"/>
      <c r="O114" s="179"/>
      <c r="P114" s="287"/>
      <c r="Q114" s="291">
        <f t="shared" si="64"/>
        <v>0</v>
      </c>
      <c r="R114" s="22">
        <f t="shared" si="65"/>
        <v>0</v>
      </c>
      <c r="S114" s="23">
        <f t="shared" si="60"/>
        <v>0</v>
      </c>
    </row>
    <row r="115" spans="1:19" ht="13" x14ac:dyDescent="0.25">
      <c r="A115" s="20" t="s">
        <v>246</v>
      </c>
      <c r="B115" s="288"/>
      <c r="C115" s="413"/>
      <c r="D115" s="297"/>
      <c r="E115" s="414"/>
      <c r="F115" s="424">
        <v>0</v>
      </c>
      <c r="G115" s="156">
        <f>F115*'Consolidated Budget'!E$8</f>
        <v>0</v>
      </c>
      <c r="H115" s="408"/>
      <c r="I115" s="429"/>
      <c r="J115" s="372"/>
      <c r="K115" s="286"/>
      <c r="L115" s="179"/>
      <c r="M115" s="287"/>
      <c r="N115" s="286"/>
      <c r="O115" s="179"/>
      <c r="P115" s="287"/>
      <c r="Q115" s="291">
        <f t="shared" si="64"/>
        <v>0</v>
      </c>
      <c r="R115" s="22">
        <f t="shared" si="65"/>
        <v>0</v>
      </c>
      <c r="S115" s="23">
        <f t="shared" si="60"/>
        <v>0</v>
      </c>
    </row>
    <row r="116" spans="1:19" ht="34.5" customHeight="1" x14ac:dyDescent="0.25">
      <c r="A116" s="20" t="s">
        <v>249</v>
      </c>
      <c r="B116" s="288"/>
      <c r="C116" s="413"/>
      <c r="D116" s="297"/>
      <c r="E116" s="414"/>
      <c r="F116" s="424">
        <f t="shared" si="66"/>
        <v>0</v>
      </c>
      <c r="G116" s="156">
        <f>F116*'Consolidated Budget'!E$8</f>
        <v>0</v>
      </c>
      <c r="H116" s="408"/>
      <c r="I116" s="429"/>
      <c r="J116" s="372"/>
      <c r="K116" s="286"/>
      <c r="L116" s="179"/>
      <c r="M116" s="287"/>
      <c r="N116" s="286"/>
      <c r="O116" s="179"/>
      <c r="P116" s="287"/>
      <c r="Q116" s="291">
        <f t="shared" si="64"/>
        <v>0</v>
      </c>
      <c r="R116" s="22">
        <f t="shared" si="65"/>
        <v>0</v>
      </c>
      <c r="S116" s="23">
        <f t="shared" si="60"/>
        <v>0</v>
      </c>
    </row>
    <row r="117" spans="1:19" ht="13" x14ac:dyDescent="0.25">
      <c r="A117" s="20" t="s">
        <v>251</v>
      </c>
      <c r="B117" s="288"/>
      <c r="C117" s="413"/>
      <c r="D117" s="297"/>
      <c r="E117" s="414"/>
      <c r="F117" s="424">
        <f t="shared" si="66"/>
        <v>0</v>
      </c>
      <c r="G117" s="156">
        <f>F117*'Consolidated Budget'!E$8</f>
        <v>0</v>
      </c>
      <c r="H117" s="408">
        <v>0</v>
      </c>
      <c r="I117" s="429">
        <v>0</v>
      </c>
      <c r="J117" s="372"/>
      <c r="K117" s="286"/>
      <c r="L117" s="179"/>
      <c r="M117" s="287"/>
      <c r="N117" s="286"/>
      <c r="O117" s="179"/>
      <c r="P117" s="287"/>
      <c r="Q117" s="291">
        <f t="shared" si="64"/>
        <v>0</v>
      </c>
      <c r="R117" s="22">
        <f t="shared" si="65"/>
        <v>0</v>
      </c>
      <c r="S117" s="23">
        <f t="shared" si="60"/>
        <v>0</v>
      </c>
    </row>
    <row r="118" spans="1:19" ht="13" hidden="1" x14ac:dyDescent="0.25">
      <c r="A118" s="24" t="s">
        <v>253</v>
      </c>
      <c r="B118" s="25"/>
      <c r="C118" s="866"/>
      <c r="D118" s="866"/>
      <c r="E118" s="866"/>
      <c r="F118" s="26">
        <f>SUM(F119:F126)</f>
        <v>0</v>
      </c>
      <c r="G118" s="26">
        <f>SUM(G119:G126)</f>
        <v>0</v>
      </c>
      <c r="H118" s="387">
        <f t="shared" ref="H118:I118" si="67">SUM(H119:H126)</f>
        <v>0</v>
      </c>
      <c r="I118" s="387">
        <f t="shared" si="67"/>
        <v>0</v>
      </c>
      <c r="J118" s="372"/>
      <c r="K118" s="26">
        <f t="shared" ref="K118:L118" si="68">SUM(K119:K126)</f>
        <v>0</v>
      </c>
      <c r="L118" s="26">
        <f t="shared" si="68"/>
        <v>0</v>
      </c>
      <c r="M118" s="287"/>
      <c r="N118" s="26">
        <f t="shared" ref="N118:R118" si="69">SUM(N119:N126)</f>
        <v>0</v>
      </c>
      <c r="O118" s="26">
        <f t="shared" si="69"/>
        <v>0</v>
      </c>
      <c r="P118" s="26">
        <f t="shared" si="69"/>
        <v>0</v>
      </c>
      <c r="Q118" s="26">
        <f t="shared" si="69"/>
        <v>0</v>
      </c>
      <c r="R118" s="26">
        <f t="shared" si="69"/>
        <v>0</v>
      </c>
      <c r="S118" s="23">
        <f t="shared" si="60"/>
        <v>0</v>
      </c>
    </row>
    <row r="119" spans="1:19" ht="13" hidden="1" x14ac:dyDescent="0.25">
      <c r="A119" s="20" t="s">
        <v>254</v>
      </c>
      <c r="B119" s="288"/>
      <c r="C119" s="289"/>
      <c r="D119" s="289"/>
      <c r="E119" s="290"/>
      <c r="F119" s="424">
        <f t="shared" ref="F119:F126" si="70">D119*E119</f>
        <v>0</v>
      </c>
      <c r="G119" s="156">
        <f>F119*'Consolidated Budget'!E$8</f>
        <v>0</v>
      </c>
      <c r="H119" s="425"/>
      <c r="I119" s="425"/>
      <c r="J119" s="372"/>
      <c r="K119" s="286">
        <v>0</v>
      </c>
      <c r="L119" s="179">
        <v>0</v>
      </c>
      <c r="M119" s="287"/>
      <c r="N119" s="286"/>
      <c r="O119" s="179"/>
      <c r="P119" s="287"/>
      <c r="Q119" s="291">
        <f t="shared" ref="Q119:Q126" si="71">I119+L119+O119</f>
        <v>0</v>
      </c>
      <c r="R119" s="22">
        <f t="shared" ref="R119:R126" si="72">$G119-Q119</f>
        <v>0</v>
      </c>
      <c r="S119" s="23">
        <f t="shared" si="60"/>
        <v>0</v>
      </c>
    </row>
    <row r="120" spans="1:19" ht="13" hidden="1" x14ac:dyDescent="0.25">
      <c r="A120" s="20" t="s">
        <v>256</v>
      </c>
      <c r="B120" s="288"/>
      <c r="C120" s="289"/>
      <c r="D120" s="289"/>
      <c r="E120" s="290"/>
      <c r="F120" s="424">
        <f t="shared" si="70"/>
        <v>0</v>
      </c>
      <c r="G120" s="156">
        <f>F120*'Consolidated Budget'!E$8</f>
        <v>0</v>
      </c>
      <c r="H120" s="425"/>
      <c r="I120" s="425"/>
      <c r="J120" s="372"/>
      <c r="K120" s="286">
        <v>0</v>
      </c>
      <c r="L120" s="179">
        <v>0</v>
      </c>
      <c r="M120" s="287"/>
      <c r="N120" s="286"/>
      <c r="O120" s="179"/>
      <c r="P120" s="287"/>
      <c r="Q120" s="291">
        <f t="shared" si="71"/>
        <v>0</v>
      </c>
      <c r="R120" s="22">
        <f t="shared" si="72"/>
        <v>0</v>
      </c>
      <c r="S120" s="23">
        <f t="shared" si="60"/>
        <v>0</v>
      </c>
    </row>
    <row r="121" spans="1:19" ht="13" hidden="1" x14ac:dyDescent="0.25">
      <c r="A121" s="20" t="s">
        <v>259</v>
      </c>
      <c r="B121" s="288"/>
      <c r="C121" s="289"/>
      <c r="D121" s="289"/>
      <c r="E121" s="290"/>
      <c r="F121" s="424">
        <f t="shared" si="70"/>
        <v>0</v>
      </c>
      <c r="G121" s="156">
        <f>F121*'Consolidated Budget'!E$8</f>
        <v>0</v>
      </c>
      <c r="H121" s="425"/>
      <c r="I121" s="425"/>
      <c r="J121" s="372"/>
      <c r="K121" s="286"/>
      <c r="L121" s="179"/>
      <c r="M121" s="287"/>
      <c r="N121" s="286"/>
      <c r="O121" s="179"/>
      <c r="P121" s="287"/>
      <c r="Q121" s="291">
        <f t="shared" si="71"/>
        <v>0</v>
      </c>
      <c r="R121" s="22">
        <f t="shared" si="72"/>
        <v>0</v>
      </c>
      <c r="S121" s="23">
        <f t="shared" si="60"/>
        <v>0</v>
      </c>
    </row>
    <row r="122" spans="1:19" ht="13" hidden="1" x14ac:dyDescent="0.25">
      <c r="A122" s="20" t="s">
        <v>260</v>
      </c>
      <c r="B122" s="288"/>
      <c r="C122" s="289"/>
      <c r="D122" s="289"/>
      <c r="E122" s="290"/>
      <c r="F122" s="424">
        <f t="shared" si="70"/>
        <v>0</v>
      </c>
      <c r="G122" s="156">
        <f>F122*'Consolidated Budget'!E$8</f>
        <v>0</v>
      </c>
      <c r="H122" s="425"/>
      <c r="I122" s="425"/>
      <c r="J122" s="372"/>
      <c r="K122" s="286"/>
      <c r="L122" s="179"/>
      <c r="M122" s="287"/>
      <c r="N122" s="286"/>
      <c r="O122" s="179"/>
      <c r="P122" s="287"/>
      <c r="Q122" s="291">
        <f t="shared" si="71"/>
        <v>0</v>
      </c>
      <c r="R122" s="22">
        <f t="shared" si="72"/>
        <v>0</v>
      </c>
      <c r="S122" s="23">
        <f t="shared" si="60"/>
        <v>0</v>
      </c>
    </row>
    <row r="123" spans="1:19" ht="13" hidden="1" x14ac:dyDescent="0.25">
      <c r="A123" s="20" t="s">
        <v>261</v>
      </c>
      <c r="B123" s="288"/>
      <c r="C123" s="289"/>
      <c r="D123" s="289"/>
      <c r="E123" s="290"/>
      <c r="F123" s="21">
        <f t="shared" si="70"/>
        <v>0</v>
      </c>
      <c r="G123" s="156">
        <f>F123*'Consolidated Budget'!E$8</f>
        <v>0</v>
      </c>
      <c r="H123" s="385"/>
      <c r="I123" s="385"/>
      <c r="J123" s="372"/>
      <c r="K123" s="286"/>
      <c r="L123" s="179"/>
      <c r="M123" s="287"/>
      <c r="N123" s="286"/>
      <c r="O123" s="179"/>
      <c r="P123" s="287"/>
      <c r="Q123" s="291">
        <f t="shared" si="71"/>
        <v>0</v>
      </c>
      <c r="R123" s="22">
        <f t="shared" si="72"/>
        <v>0</v>
      </c>
      <c r="S123" s="23">
        <f t="shared" si="60"/>
        <v>0</v>
      </c>
    </row>
    <row r="124" spans="1:19" ht="13" hidden="1" x14ac:dyDescent="0.25">
      <c r="A124" s="20" t="s">
        <v>262</v>
      </c>
      <c r="B124" s="288"/>
      <c r="C124" s="289"/>
      <c r="D124" s="289"/>
      <c r="E124" s="290"/>
      <c r="F124" s="21">
        <f t="shared" si="70"/>
        <v>0</v>
      </c>
      <c r="G124" s="156">
        <f>F124*'Consolidated Budget'!E$8</f>
        <v>0</v>
      </c>
      <c r="H124" s="385"/>
      <c r="I124" s="385"/>
      <c r="J124" s="372"/>
      <c r="K124" s="286"/>
      <c r="L124" s="179"/>
      <c r="M124" s="287"/>
      <c r="N124" s="286"/>
      <c r="O124" s="179"/>
      <c r="P124" s="287"/>
      <c r="Q124" s="291">
        <f t="shared" si="71"/>
        <v>0</v>
      </c>
      <c r="R124" s="22">
        <f t="shared" si="72"/>
        <v>0</v>
      </c>
      <c r="S124" s="23">
        <f t="shared" si="60"/>
        <v>0</v>
      </c>
    </row>
    <row r="125" spans="1:19" ht="13" hidden="1" x14ac:dyDescent="0.25">
      <c r="A125" s="20" t="s">
        <v>263</v>
      </c>
      <c r="B125" s="288"/>
      <c r="C125" s="289"/>
      <c r="D125" s="289"/>
      <c r="E125" s="290"/>
      <c r="F125" s="21">
        <f t="shared" si="70"/>
        <v>0</v>
      </c>
      <c r="G125" s="156">
        <f>F125*'Consolidated Budget'!E$8</f>
        <v>0</v>
      </c>
      <c r="H125" s="385"/>
      <c r="I125" s="385"/>
      <c r="J125" s="372"/>
      <c r="K125" s="286"/>
      <c r="L125" s="179"/>
      <c r="M125" s="287"/>
      <c r="N125" s="286"/>
      <c r="O125" s="179"/>
      <c r="P125" s="287"/>
      <c r="Q125" s="291">
        <f t="shared" si="71"/>
        <v>0</v>
      </c>
      <c r="R125" s="22">
        <f t="shared" si="72"/>
        <v>0</v>
      </c>
      <c r="S125" s="23">
        <f t="shared" si="60"/>
        <v>0</v>
      </c>
    </row>
    <row r="126" spans="1:19" ht="13" hidden="1" x14ac:dyDescent="0.25">
      <c r="A126" s="20" t="s">
        <v>264</v>
      </c>
      <c r="B126" s="288"/>
      <c r="C126" s="289"/>
      <c r="D126" s="289"/>
      <c r="E126" s="290"/>
      <c r="F126" s="21">
        <f t="shared" si="70"/>
        <v>0</v>
      </c>
      <c r="G126" s="156">
        <f>F126*'Consolidated Budget'!E$8</f>
        <v>0</v>
      </c>
      <c r="H126" s="385"/>
      <c r="I126" s="385"/>
      <c r="J126" s="372"/>
      <c r="K126" s="286"/>
      <c r="L126" s="179"/>
      <c r="M126" s="287"/>
      <c r="N126" s="286"/>
      <c r="O126" s="179"/>
      <c r="P126" s="287"/>
      <c r="Q126" s="291">
        <f t="shared" si="71"/>
        <v>0</v>
      </c>
      <c r="R126" s="22">
        <f t="shared" si="72"/>
        <v>0</v>
      </c>
      <c r="S126" s="23">
        <f t="shared" si="60"/>
        <v>0</v>
      </c>
    </row>
    <row r="127" spans="1:19" ht="13" hidden="1" x14ac:dyDescent="0.25">
      <c r="A127" s="24" t="s">
        <v>265</v>
      </c>
      <c r="B127" s="25"/>
      <c r="C127" s="866"/>
      <c r="D127" s="866"/>
      <c r="E127" s="866"/>
      <c r="F127" s="26">
        <f>SUM(F128:F139)</f>
        <v>0</v>
      </c>
      <c r="G127" s="26">
        <f>SUM(G128:G139)</f>
        <v>0</v>
      </c>
      <c r="H127" s="387">
        <f t="shared" ref="H127:I127" si="73">SUM(H128:H139)</f>
        <v>0</v>
      </c>
      <c r="I127" s="387">
        <f t="shared" si="73"/>
        <v>0</v>
      </c>
      <c r="J127" s="372"/>
      <c r="K127" s="26">
        <f t="shared" ref="K127:L127" si="74">SUM(K128:K139)</f>
        <v>0</v>
      </c>
      <c r="L127" s="26">
        <f t="shared" si="74"/>
        <v>0</v>
      </c>
      <c r="M127" s="287"/>
      <c r="N127" s="26">
        <f t="shared" ref="N127:R127" si="75">SUM(N128:N139)</f>
        <v>0</v>
      </c>
      <c r="O127" s="26">
        <f t="shared" si="75"/>
        <v>0</v>
      </c>
      <c r="P127" s="26">
        <f t="shared" si="75"/>
        <v>0</v>
      </c>
      <c r="Q127" s="26">
        <f t="shared" si="75"/>
        <v>0</v>
      </c>
      <c r="R127" s="26">
        <f t="shared" si="75"/>
        <v>0</v>
      </c>
      <c r="S127" s="23">
        <f t="shared" si="60"/>
        <v>0</v>
      </c>
    </row>
    <row r="128" spans="1:19" ht="13" hidden="1" x14ac:dyDescent="0.25">
      <c r="A128" s="20" t="s">
        <v>266</v>
      </c>
      <c r="B128" s="288"/>
      <c r="C128" s="289"/>
      <c r="D128" s="430"/>
      <c r="E128" s="431"/>
      <c r="F128" s="424">
        <f t="shared" ref="F128:F135" si="76">D128*E128</f>
        <v>0</v>
      </c>
      <c r="G128" s="156">
        <f>F128*'Consolidated Budget'!E$8</f>
        <v>0</v>
      </c>
      <c r="H128" s="425"/>
      <c r="I128" s="425"/>
      <c r="J128" s="372"/>
      <c r="K128" s="286"/>
      <c r="L128" s="179"/>
      <c r="M128" s="287"/>
      <c r="N128" s="286"/>
      <c r="O128" s="179"/>
      <c r="P128" s="287"/>
      <c r="Q128" s="291">
        <f t="shared" ref="Q128:Q139" si="77">I128+L128+O128</f>
        <v>0</v>
      </c>
      <c r="R128" s="22">
        <f t="shared" ref="R128:R139" si="78">$G128-Q128</f>
        <v>0</v>
      </c>
      <c r="S128" s="23">
        <f t="shared" si="60"/>
        <v>0</v>
      </c>
    </row>
    <row r="129" spans="1:19" ht="13" hidden="1" x14ac:dyDescent="0.25">
      <c r="A129" s="20" t="s">
        <v>268</v>
      </c>
      <c r="B129" s="288"/>
      <c r="C129" s="289"/>
      <c r="D129" s="430"/>
      <c r="E129" s="431"/>
      <c r="F129" s="424">
        <f t="shared" si="76"/>
        <v>0</v>
      </c>
      <c r="G129" s="156">
        <f>F129*'Consolidated Budget'!E$8</f>
        <v>0</v>
      </c>
      <c r="H129" s="425"/>
      <c r="I129" s="425"/>
      <c r="J129" s="372"/>
      <c r="K129" s="286"/>
      <c r="L129" s="179"/>
      <c r="M129" s="287"/>
      <c r="N129" s="286"/>
      <c r="O129" s="179"/>
      <c r="P129" s="287"/>
      <c r="Q129" s="291">
        <f t="shared" si="77"/>
        <v>0</v>
      </c>
      <c r="R129" s="22">
        <f t="shared" si="78"/>
        <v>0</v>
      </c>
      <c r="S129" s="23">
        <f t="shared" si="60"/>
        <v>0</v>
      </c>
    </row>
    <row r="130" spans="1:19" ht="13" hidden="1" x14ac:dyDescent="0.25">
      <c r="A130" s="20" t="s">
        <v>270</v>
      </c>
      <c r="B130" s="288"/>
      <c r="C130" s="289"/>
      <c r="D130" s="430"/>
      <c r="E130" s="431"/>
      <c r="F130" s="424">
        <f t="shared" si="76"/>
        <v>0</v>
      </c>
      <c r="G130" s="156">
        <f>F130*'Consolidated Budget'!E$8</f>
        <v>0</v>
      </c>
      <c r="H130" s="425"/>
      <c r="I130" s="425"/>
      <c r="J130" s="372"/>
      <c r="K130" s="286"/>
      <c r="L130" s="179"/>
      <c r="M130" s="287"/>
      <c r="N130" s="286"/>
      <c r="O130" s="179"/>
      <c r="P130" s="287"/>
      <c r="Q130" s="291">
        <f t="shared" si="77"/>
        <v>0</v>
      </c>
      <c r="R130" s="22">
        <f t="shared" si="78"/>
        <v>0</v>
      </c>
      <c r="S130" s="23">
        <f t="shared" si="60"/>
        <v>0</v>
      </c>
    </row>
    <row r="131" spans="1:19" ht="13" hidden="1" x14ac:dyDescent="0.25">
      <c r="A131" s="20" t="s">
        <v>273</v>
      </c>
      <c r="B131" s="288"/>
      <c r="C131" s="289"/>
      <c r="D131" s="430"/>
      <c r="E131" s="431"/>
      <c r="F131" s="424">
        <v>0</v>
      </c>
      <c r="G131" s="156">
        <f>F131*'Consolidated Budget'!E$8</f>
        <v>0</v>
      </c>
      <c r="H131" s="425"/>
      <c r="I131" s="425"/>
      <c r="J131" s="372"/>
      <c r="K131" s="286"/>
      <c r="L131" s="179"/>
      <c r="M131" s="287"/>
      <c r="N131" s="286"/>
      <c r="O131" s="179"/>
      <c r="P131" s="287"/>
      <c r="Q131" s="291">
        <f t="shared" si="77"/>
        <v>0</v>
      </c>
      <c r="R131" s="22">
        <f t="shared" si="78"/>
        <v>0</v>
      </c>
      <c r="S131" s="23">
        <f t="shared" si="60"/>
        <v>0</v>
      </c>
    </row>
    <row r="132" spans="1:19" ht="13" hidden="1" x14ac:dyDescent="0.25">
      <c r="A132" s="20" t="s">
        <v>275</v>
      </c>
      <c r="B132" s="288"/>
      <c r="C132" s="289"/>
      <c r="D132" s="430"/>
      <c r="E132" s="431"/>
      <c r="F132" s="424">
        <f t="shared" si="76"/>
        <v>0</v>
      </c>
      <c r="G132" s="156">
        <f>F132*'Consolidated Budget'!E$8</f>
        <v>0</v>
      </c>
      <c r="H132" s="425"/>
      <c r="I132" s="425"/>
      <c r="J132" s="372"/>
      <c r="K132" s="286"/>
      <c r="L132" s="179"/>
      <c r="M132" s="287"/>
      <c r="N132" s="286"/>
      <c r="O132" s="179"/>
      <c r="P132" s="287"/>
      <c r="Q132" s="291">
        <f t="shared" si="77"/>
        <v>0</v>
      </c>
      <c r="R132" s="22">
        <f t="shared" si="78"/>
        <v>0</v>
      </c>
      <c r="S132" s="23">
        <f t="shared" si="60"/>
        <v>0</v>
      </c>
    </row>
    <row r="133" spans="1:19" ht="13" hidden="1" x14ac:dyDescent="0.25">
      <c r="A133" s="20" t="s">
        <v>277</v>
      </c>
      <c r="B133" s="288"/>
      <c r="C133" s="289"/>
      <c r="D133" s="430"/>
      <c r="E133" s="431"/>
      <c r="F133" s="424">
        <f t="shared" si="76"/>
        <v>0</v>
      </c>
      <c r="G133" s="156">
        <f>F133*'Consolidated Budget'!E$8</f>
        <v>0</v>
      </c>
      <c r="H133" s="425"/>
      <c r="I133" s="425"/>
      <c r="J133" s="372"/>
      <c r="K133" s="286"/>
      <c r="L133" s="179"/>
      <c r="M133" s="287"/>
      <c r="N133" s="286"/>
      <c r="O133" s="179"/>
      <c r="P133" s="287"/>
      <c r="Q133" s="291">
        <f t="shared" si="77"/>
        <v>0</v>
      </c>
      <c r="R133" s="22">
        <f t="shared" si="78"/>
        <v>0</v>
      </c>
      <c r="S133" s="23">
        <f t="shared" si="60"/>
        <v>0</v>
      </c>
    </row>
    <row r="134" spans="1:19" ht="13" hidden="1" x14ac:dyDescent="0.25">
      <c r="A134" s="20" t="s">
        <v>279</v>
      </c>
      <c r="B134" s="288"/>
      <c r="C134" s="289"/>
      <c r="D134" s="430"/>
      <c r="E134" s="431"/>
      <c r="F134" s="424">
        <f t="shared" si="76"/>
        <v>0</v>
      </c>
      <c r="G134" s="156">
        <f>F134*'Consolidated Budget'!E$8</f>
        <v>0</v>
      </c>
      <c r="H134" s="425"/>
      <c r="I134" s="425"/>
      <c r="J134" s="372"/>
      <c r="K134" s="286"/>
      <c r="L134" s="179"/>
      <c r="M134" s="287"/>
      <c r="N134" s="286"/>
      <c r="O134" s="179"/>
      <c r="P134" s="287"/>
      <c r="Q134" s="291">
        <f t="shared" si="77"/>
        <v>0</v>
      </c>
      <c r="R134" s="22">
        <f t="shared" si="78"/>
        <v>0</v>
      </c>
      <c r="S134" s="23">
        <f t="shared" si="60"/>
        <v>0</v>
      </c>
    </row>
    <row r="135" spans="1:19" ht="13" hidden="1" x14ac:dyDescent="0.25">
      <c r="A135" s="20" t="s">
        <v>281</v>
      </c>
      <c r="B135" s="288"/>
      <c r="C135" s="289"/>
      <c r="D135" s="430"/>
      <c r="E135" s="431"/>
      <c r="F135" s="424">
        <f t="shared" si="76"/>
        <v>0</v>
      </c>
      <c r="G135" s="156">
        <f>F135*'Consolidated Budget'!E$8</f>
        <v>0</v>
      </c>
      <c r="H135" s="425"/>
      <c r="I135" s="425"/>
      <c r="J135" s="372"/>
      <c r="K135" s="286"/>
      <c r="L135" s="179"/>
      <c r="M135" s="287"/>
      <c r="N135" s="286"/>
      <c r="O135" s="179"/>
      <c r="P135" s="287"/>
      <c r="Q135" s="291">
        <f t="shared" si="77"/>
        <v>0</v>
      </c>
      <c r="R135" s="22">
        <f t="shared" si="78"/>
        <v>0</v>
      </c>
      <c r="S135" s="23">
        <f t="shared" si="60"/>
        <v>0</v>
      </c>
    </row>
    <row r="136" spans="1:19" ht="13" hidden="1" x14ac:dyDescent="0.25">
      <c r="A136" s="20" t="s">
        <v>283</v>
      </c>
      <c r="B136" s="288"/>
      <c r="C136" s="289"/>
      <c r="D136" s="430"/>
      <c r="E136" s="431"/>
      <c r="F136" s="432">
        <v>0</v>
      </c>
      <c r="G136" s="156">
        <f>F136*'Consolidated Budget'!E$8</f>
        <v>0</v>
      </c>
      <c r="H136" s="425"/>
      <c r="I136" s="425"/>
      <c r="J136" s="372"/>
      <c r="K136" s="286"/>
      <c r="L136" s="179"/>
      <c r="M136" s="287"/>
      <c r="N136" s="286"/>
      <c r="O136" s="179"/>
      <c r="P136" s="287"/>
      <c r="Q136" s="291">
        <f t="shared" si="77"/>
        <v>0</v>
      </c>
      <c r="R136" s="22">
        <f t="shared" si="78"/>
        <v>0</v>
      </c>
      <c r="S136" s="23">
        <f t="shared" si="60"/>
        <v>0</v>
      </c>
    </row>
    <row r="137" spans="1:19" ht="13" hidden="1" x14ac:dyDescent="0.25">
      <c r="A137" s="20" t="s">
        <v>285</v>
      </c>
      <c r="B137" s="288"/>
      <c r="C137" s="289"/>
      <c r="D137" s="430"/>
      <c r="E137" s="431"/>
      <c r="F137" s="432">
        <v>0</v>
      </c>
      <c r="G137" s="156">
        <f>F137*'Consolidated Budget'!E$8</f>
        <v>0</v>
      </c>
      <c r="H137" s="425"/>
      <c r="I137" s="425"/>
      <c r="J137" s="372"/>
      <c r="K137" s="286"/>
      <c r="L137" s="179"/>
      <c r="M137" s="287"/>
      <c r="N137" s="286"/>
      <c r="O137" s="179"/>
      <c r="P137" s="287"/>
      <c r="Q137" s="291">
        <f t="shared" si="77"/>
        <v>0</v>
      </c>
      <c r="R137" s="22">
        <f t="shared" si="78"/>
        <v>0</v>
      </c>
      <c r="S137" s="23">
        <f t="shared" si="60"/>
        <v>0</v>
      </c>
    </row>
    <row r="138" spans="1:19" ht="13" hidden="1" x14ac:dyDescent="0.25">
      <c r="A138" s="20" t="s">
        <v>287</v>
      </c>
      <c r="B138" s="288"/>
      <c r="C138" s="289"/>
      <c r="D138" s="430"/>
      <c r="E138" s="431"/>
      <c r="F138" s="432">
        <v>0</v>
      </c>
      <c r="G138" s="156">
        <f>F138*'Consolidated Budget'!E$8</f>
        <v>0</v>
      </c>
      <c r="H138" s="425"/>
      <c r="I138" s="425"/>
      <c r="J138" s="372"/>
      <c r="K138" s="286"/>
      <c r="L138" s="179"/>
      <c r="M138" s="287"/>
      <c r="N138" s="286"/>
      <c r="O138" s="179"/>
      <c r="P138" s="287"/>
      <c r="Q138" s="291">
        <f t="shared" si="77"/>
        <v>0</v>
      </c>
      <c r="R138" s="22">
        <f t="shared" si="78"/>
        <v>0</v>
      </c>
      <c r="S138" s="23">
        <f t="shared" si="60"/>
        <v>0</v>
      </c>
    </row>
    <row r="139" spans="1:19" ht="13" hidden="1" x14ac:dyDescent="0.25">
      <c r="A139" s="20" t="s">
        <v>289</v>
      </c>
      <c r="B139" s="288"/>
      <c r="C139" s="289"/>
      <c r="D139" s="430"/>
      <c r="E139" s="433"/>
      <c r="F139" s="432">
        <v>0</v>
      </c>
      <c r="G139" s="156">
        <f>F139*'Consolidated Budget'!E$8</f>
        <v>0</v>
      </c>
      <c r="H139" s="425"/>
      <c r="I139" s="425"/>
      <c r="J139" s="372"/>
      <c r="K139" s="286"/>
      <c r="L139" s="179"/>
      <c r="M139" s="287"/>
      <c r="N139" s="286"/>
      <c r="O139" s="179"/>
      <c r="P139" s="287"/>
      <c r="Q139" s="291">
        <f t="shared" si="77"/>
        <v>0</v>
      </c>
      <c r="R139" s="22">
        <f t="shared" si="78"/>
        <v>0</v>
      </c>
      <c r="S139" s="23">
        <f t="shared" si="60"/>
        <v>0</v>
      </c>
    </row>
    <row r="140" spans="1:19" ht="22.4" customHeight="1" x14ac:dyDescent="0.25">
      <c r="A140" s="899" t="s">
        <v>320</v>
      </c>
      <c r="B140" s="899"/>
      <c r="C140" s="899"/>
      <c r="D140" s="899"/>
      <c r="E140" s="899"/>
      <c r="F140" s="34">
        <f>F33+F42+F51+F60+F69+F78+F87+F96+F105+F118+F127</f>
        <v>0</v>
      </c>
      <c r="G140" s="34">
        <f t="shared" ref="G140:I140" si="79">G33+G42+G51+G60+G69+G78+G87+G96+G105+G118+G127</f>
        <v>0</v>
      </c>
      <c r="H140" s="34">
        <f t="shared" si="79"/>
        <v>0</v>
      </c>
      <c r="I140" s="34">
        <f t="shared" si="79"/>
        <v>0</v>
      </c>
      <c r="J140" s="372"/>
      <c r="K140" s="34">
        <f>K33+K42+K51+K60+K69+K78+K87+K96+K105+K118+K127</f>
        <v>0</v>
      </c>
      <c r="L140" s="34">
        <f>L33+L42+L51+L60+L69+L78+L87+L96+L105+L118+L127</f>
        <v>0</v>
      </c>
      <c r="M140" s="287"/>
      <c r="N140" s="34">
        <f>N33+N42+N51+N60+N69+N78+N87+N96+N105+N118+N127</f>
        <v>0</v>
      </c>
      <c r="O140" s="34">
        <f>O33+O42+O51+O60+O69+O78+O87+O96+O105+O118+O127</f>
        <v>0</v>
      </c>
      <c r="P140" s="34"/>
      <c r="Q140" s="34">
        <f>Q33+Q42+Q51+Q60+Q69+Q78+Q87+Q96+Q105+Q118+Q127</f>
        <v>0</v>
      </c>
      <c r="R140" s="34">
        <f>R33+R42+R51+R60+R69+R78+R87+R96+R105+R118+R127</f>
        <v>0</v>
      </c>
      <c r="S140" s="23">
        <f t="shared" si="60"/>
        <v>0</v>
      </c>
    </row>
    <row r="141" spans="1:19" ht="29.9" customHeight="1" x14ac:dyDescent="0.25">
      <c r="A141" s="128">
        <v>3</v>
      </c>
      <c r="B141" s="900" t="s">
        <v>321</v>
      </c>
      <c r="C141" s="900"/>
      <c r="D141" s="900"/>
      <c r="E141" s="900"/>
      <c r="F141" s="900"/>
      <c r="G141" s="900"/>
      <c r="H141" s="389"/>
      <c r="I141" s="390"/>
      <c r="J141" s="372"/>
      <c r="K141" s="279"/>
      <c r="L141" s="160"/>
      <c r="M141" s="287"/>
      <c r="N141" s="279"/>
      <c r="O141" s="160"/>
      <c r="P141" s="287"/>
      <c r="Q141" s="160"/>
      <c r="R141" s="160"/>
      <c r="S141" s="161">
        <f t="shared" ref="S141" si="80">IFERROR(R141/$G141,0)</f>
        <v>0</v>
      </c>
    </row>
    <row r="142" spans="1:19" ht="13" x14ac:dyDescent="0.25">
      <c r="A142" s="42" t="s">
        <v>391</v>
      </c>
      <c r="B142" s="178"/>
      <c r="C142" s="411"/>
      <c r="D142" s="412"/>
      <c r="E142" s="439"/>
      <c r="F142" s="424">
        <f t="shared" ref="F142:F150" si="81">D142*E142</f>
        <v>0</v>
      </c>
      <c r="G142" s="156">
        <f>F142*'Consolidated Budget'!E$8</f>
        <v>0</v>
      </c>
      <c r="H142" s="427"/>
      <c r="I142" s="428"/>
      <c r="J142" s="372"/>
      <c r="K142" s="286"/>
      <c r="L142" s="179"/>
      <c r="M142" s="287"/>
      <c r="N142" s="286"/>
      <c r="O142" s="179"/>
      <c r="P142" s="287"/>
      <c r="Q142" s="291">
        <f t="shared" ref="Q142:Q150" si="82">I142+L142+O142</f>
        <v>0</v>
      </c>
      <c r="R142" s="22">
        <f t="shared" ref="R142:R148" si="83">$G142-Q142</f>
        <v>0</v>
      </c>
      <c r="S142" s="23">
        <f t="shared" ref="S142:S150" si="84">IFERROR(Q142/$G142,0)</f>
        <v>0</v>
      </c>
    </row>
    <row r="143" spans="1:19" ht="13" x14ac:dyDescent="0.25">
      <c r="A143" s="42" t="s">
        <v>392</v>
      </c>
      <c r="B143" s="178"/>
      <c r="C143" s="413"/>
      <c r="D143" s="297"/>
      <c r="E143" s="414"/>
      <c r="F143" s="424">
        <f t="shared" si="81"/>
        <v>0</v>
      </c>
      <c r="G143" s="156">
        <f>F143*'Consolidated Budget'!E$8</f>
        <v>0</v>
      </c>
      <c r="H143" s="408"/>
      <c r="I143" s="429"/>
      <c r="J143" s="372"/>
      <c r="K143" s="286"/>
      <c r="L143" s="179"/>
      <c r="M143" s="287"/>
      <c r="N143" s="286"/>
      <c r="O143" s="179"/>
      <c r="P143" s="287"/>
      <c r="Q143" s="291">
        <f t="shared" si="82"/>
        <v>0</v>
      </c>
      <c r="R143" s="22">
        <f t="shared" si="83"/>
        <v>0</v>
      </c>
      <c r="S143" s="23">
        <f t="shared" si="84"/>
        <v>0</v>
      </c>
    </row>
    <row r="144" spans="1:19" ht="13" x14ac:dyDescent="0.25">
      <c r="A144" s="42" t="s">
        <v>393</v>
      </c>
      <c r="B144" s="178"/>
      <c r="C144" s="413"/>
      <c r="D144" s="297"/>
      <c r="E144" s="414"/>
      <c r="F144" s="417">
        <v>0</v>
      </c>
      <c r="G144" s="156">
        <f>F144*'Consolidated Budget'!E$8</f>
        <v>0</v>
      </c>
      <c r="H144" s="408"/>
      <c r="I144" s="429"/>
      <c r="J144" s="372"/>
      <c r="K144" s="286"/>
      <c r="L144" s="179"/>
      <c r="M144" s="287"/>
      <c r="N144" s="286"/>
      <c r="O144" s="179"/>
      <c r="P144" s="287"/>
      <c r="Q144" s="291">
        <f t="shared" si="82"/>
        <v>0</v>
      </c>
      <c r="R144" s="22">
        <f t="shared" si="83"/>
        <v>0</v>
      </c>
      <c r="S144" s="23">
        <f t="shared" si="84"/>
        <v>0</v>
      </c>
    </row>
    <row r="145" spans="1:19" ht="13" x14ac:dyDescent="0.25">
      <c r="A145" s="42" t="s">
        <v>394</v>
      </c>
      <c r="B145" s="178"/>
      <c r="C145" s="413"/>
      <c r="D145" s="297"/>
      <c r="E145" s="418"/>
      <c r="F145" s="424">
        <f t="shared" si="81"/>
        <v>0</v>
      </c>
      <c r="G145" s="156">
        <f>F145*'Consolidated Budget'!E$8</f>
        <v>0</v>
      </c>
      <c r="H145" s="408"/>
      <c r="I145" s="429"/>
      <c r="J145" s="372"/>
      <c r="K145" s="286"/>
      <c r="L145" s="179"/>
      <c r="M145" s="287"/>
      <c r="N145" s="286"/>
      <c r="O145" s="179"/>
      <c r="P145" s="287"/>
      <c r="Q145" s="291">
        <f t="shared" si="82"/>
        <v>0</v>
      </c>
      <c r="R145" s="22">
        <f t="shared" si="83"/>
        <v>0</v>
      </c>
      <c r="S145" s="23">
        <f t="shared" si="84"/>
        <v>0</v>
      </c>
    </row>
    <row r="146" spans="1:19" ht="13" x14ac:dyDescent="0.25">
      <c r="A146" s="42" t="s">
        <v>395</v>
      </c>
      <c r="B146" s="178"/>
      <c r="C146" s="413"/>
      <c r="D146" s="297"/>
      <c r="E146" s="414"/>
      <c r="F146" s="424">
        <f t="shared" si="81"/>
        <v>0</v>
      </c>
      <c r="G146" s="156">
        <f>F146*'Consolidated Budget'!E$8</f>
        <v>0</v>
      </c>
      <c r="H146" s="408"/>
      <c r="I146" s="429"/>
      <c r="J146" s="372"/>
      <c r="K146" s="286"/>
      <c r="L146" s="179"/>
      <c r="M146" s="287"/>
      <c r="N146" s="286"/>
      <c r="O146" s="179"/>
      <c r="P146" s="287"/>
      <c r="Q146" s="291">
        <f t="shared" si="82"/>
        <v>0</v>
      </c>
      <c r="R146" s="22">
        <f t="shared" si="83"/>
        <v>0</v>
      </c>
      <c r="S146" s="23">
        <f t="shared" si="84"/>
        <v>0</v>
      </c>
    </row>
    <row r="147" spans="1:19" ht="13" x14ac:dyDescent="0.25">
      <c r="A147" s="42" t="s">
        <v>396</v>
      </c>
      <c r="B147" s="178"/>
      <c r="C147" s="413"/>
      <c r="D147" s="297"/>
      <c r="E147" s="414"/>
      <c r="F147" s="424">
        <f t="shared" si="81"/>
        <v>0</v>
      </c>
      <c r="G147" s="156">
        <f>F147*'Consolidated Budget'!E$8</f>
        <v>0</v>
      </c>
      <c r="H147" s="440"/>
      <c r="I147" s="440"/>
      <c r="J147" s="372"/>
      <c r="K147" s="286"/>
      <c r="L147" s="179"/>
      <c r="M147" s="287"/>
      <c r="N147" s="286"/>
      <c r="O147" s="179"/>
      <c r="P147" s="287"/>
      <c r="Q147" s="291">
        <f t="shared" si="82"/>
        <v>0</v>
      </c>
      <c r="R147" s="22">
        <f t="shared" si="83"/>
        <v>0</v>
      </c>
      <c r="S147" s="23">
        <f t="shared" si="84"/>
        <v>0</v>
      </c>
    </row>
    <row r="148" spans="1:19" ht="13" x14ac:dyDescent="0.25">
      <c r="A148" s="42" t="s">
        <v>397</v>
      </c>
      <c r="B148" s="178"/>
      <c r="C148" s="413"/>
      <c r="D148" s="297"/>
      <c r="E148" s="418"/>
      <c r="F148" s="424">
        <f t="shared" si="81"/>
        <v>0</v>
      </c>
      <c r="G148" s="156">
        <f>F148*'Consolidated Budget'!E$8</f>
        <v>0</v>
      </c>
      <c r="H148" s="427"/>
      <c r="I148" s="428"/>
      <c r="J148" s="372"/>
      <c r="K148" s="296"/>
      <c r="L148" s="296"/>
      <c r="M148" s="287"/>
      <c r="N148" s="296"/>
      <c r="O148" s="296"/>
      <c r="P148" s="287"/>
      <c r="Q148" s="291">
        <f t="shared" si="82"/>
        <v>0</v>
      </c>
      <c r="R148" s="22">
        <f t="shared" si="83"/>
        <v>0</v>
      </c>
      <c r="S148" s="23">
        <f t="shared" si="84"/>
        <v>0</v>
      </c>
    </row>
    <row r="149" spans="1:19" ht="13" x14ac:dyDescent="0.25">
      <c r="A149" s="42" t="s">
        <v>398</v>
      </c>
      <c r="B149" s="178"/>
      <c r="C149" s="413"/>
      <c r="D149" s="297"/>
      <c r="E149" s="414"/>
      <c r="F149" s="424">
        <f t="shared" si="81"/>
        <v>0</v>
      </c>
      <c r="G149" s="156">
        <f>F149*'Consolidated Budget'!E$8</f>
        <v>0</v>
      </c>
      <c r="H149" s="408"/>
      <c r="I149" s="429"/>
      <c r="J149" s="372"/>
      <c r="K149" s="286"/>
      <c r="L149" s="179"/>
      <c r="M149" s="287"/>
      <c r="N149" s="286"/>
      <c r="O149" s="179"/>
      <c r="P149" s="287"/>
      <c r="Q149" s="291">
        <f t="shared" si="82"/>
        <v>0</v>
      </c>
      <c r="R149" s="22">
        <f>$G149-Q149</f>
        <v>0</v>
      </c>
      <c r="S149" s="23">
        <f t="shared" si="84"/>
        <v>0</v>
      </c>
    </row>
    <row r="150" spans="1:19" ht="13" x14ac:dyDescent="0.25">
      <c r="A150" s="42" t="s">
        <v>399</v>
      </c>
      <c r="B150" s="178"/>
      <c r="C150" s="413"/>
      <c r="D150" s="297"/>
      <c r="E150" s="418"/>
      <c r="F150" s="424">
        <f t="shared" si="81"/>
        <v>0</v>
      </c>
      <c r="G150" s="156">
        <f>F150*'Consolidated Budget'!E$8</f>
        <v>0</v>
      </c>
      <c r="H150" s="408"/>
      <c r="I150" s="429"/>
      <c r="J150" s="372"/>
      <c r="K150" s="286"/>
      <c r="L150" s="179"/>
      <c r="M150" s="287"/>
      <c r="N150" s="286"/>
      <c r="O150" s="179"/>
      <c r="P150" s="287"/>
      <c r="Q150" s="291">
        <f t="shared" si="82"/>
        <v>0</v>
      </c>
      <c r="R150" s="22">
        <f>$G150-Q150</f>
        <v>0</v>
      </c>
      <c r="S150" s="23">
        <f t="shared" si="84"/>
        <v>0</v>
      </c>
    </row>
    <row r="151" spans="1:19" ht="13" x14ac:dyDescent="0.25">
      <c r="A151" s="42"/>
      <c r="B151" s="178"/>
      <c r="C151" s="283"/>
      <c r="D151" s="283"/>
      <c r="E151" s="284"/>
      <c r="F151" s="21"/>
      <c r="G151" s="156">
        <f>F151*'Consolidated Budget'!E$8</f>
        <v>0</v>
      </c>
      <c r="H151" s="388"/>
      <c r="I151" s="391"/>
      <c r="J151" s="372"/>
      <c r="K151" s="286"/>
      <c r="L151" s="179"/>
      <c r="M151" s="287"/>
      <c r="N151" s="286"/>
      <c r="O151" s="179"/>
      <c r="P151" s="287"/>
      <c r="Q151" s="291"/>
      <c r="R151" s="22"/>
      <c r="S151" s="23"/>
    </row>
    <row r="152" spans="1:19" ht="22.4" customHeight="1" x14ac:dyDescent="0.25">
      <c r="A152" s="899" t="s">
        <v>400</v>
      </c>
      <c r="B152" s="899"/>
      <c r="C152" s="899"/>
      <c r="D152" s="899"/>
      <c r="E152" s="899"/>
      <c r="F152" s="34">
        <f>SUM(F142:F150)</f>
        <v>0</v>
      </c>
      <c r="G152" s="34">
        <f>SUM(G142:G150)</f>
        <v>0</v>
      </c>
      <c r="H152" s="34">
        <f>SUM(H142:H150)</f>
        <v>0</v>
      </c>
      <c r="I152" s="34">
        <f>SUM(I142:I150)</f>
        <v>0</v>
      </c>
      <c r="J152" s="372"/>
      <c r="K152" s="34">
        <f>SUM(K142:K150)</f>
        <v>0</v>
      </c>
      <c r="L152" s="34">
        <f>SUM(L142:L150)</f>
        <v>0</v>
      </c>
      <c r="M152" s="287"/>
      <c r="N152" s="34">
        <f>SUM(N142:N150)</f>
        <v>0</v>
      </c>
      <c r="O152" s="34">
        <f>SUM(O142:O150)</f>
        <v>0</v>
      </c>
      <c r="P152" s="34"/>
      <c r="Q152" s="34">
        <f>SUM(Q142:Q150)</f>
        <v>0</v>
      </c>
      <c r="R152" s="34">
        <f>SUM(R142:R150)</f>
        <v>0</v>
      </c>
      <c r="S152" s="23">
        <f t="shared" ref="S152" si="85">IFERROR(Q152/$G152,0)</f>
        <v>0</v>
      </c>
    </row>
    <row r="153" spans="1:19" ht="29.9" customHeight="1" x14ac:dyDescent="0.25">
      <c r="A153" s="128">
        <v>4</v>
      </c>
      <c r="B153" s="900" t="s">
        <v>344</v>
      </c>
      <c r="C153" s="900"/>
      <c r="D153" s="900"/>
      <c r="E153" s="900"/>
      <c r="F153" s="900"/>
      <c r="G153" s="900"/>
      <c r="H153" s="389"/>
      <c r="I153" s="390"/>
      <c r="J153" s="372"/>
      <c r="K153" s="279"/>
      <c r="L153" s="160"/>
      <c r="M153" s="287"/>
      <c r="N153" s="279"/>
      <c r="O153" s="160"/>
      <c r="P153" s="287"/>
      <c r="Q153" s="160"/>
      <c r="R153" s="160"/>
      <c r="S153" s="161">
        <f t="shared" ref="S153:S170" si="86">IFERROR(R153/$G153,0)</f>
        <v>0</v>
      </c>
    </row>
    <row r="154" spans="1:19" ht="13" x14ac:dyDescent="0.25">
      <c r="A154" s="42" t="s">
        <v>401</v>
      </c>
      <c r="B154" s="288"/>
      <c r="C154" s="289"/>
      <c r="D154" s="289"/>
      <c r="E154" s="290"/>
      <c r="F154" s="424">
        <f t="shared" ref="F154:F160" si="87">D154*E154</f>
        <v>0</v>
      </c>
      <c r="G154" s="156">
        <f>F154*'Consolidated Budget'!E$8</f>
        <v>0</v>
      </c>
      <c r="H154" s="427"/>
      <c r="I154" s="428"/>
      <c r="J154" s="372"/>
      <c r="K154" s="286"/>
      <c r="L154" s="179"/>
      <c r="M154" s="287"/>
      <c r="N154" s="286"/>
      <c r="O154" s="179"/>
      <c r="P154" s="287"/>
      <c r="Q154" s="291">
        <f t="shared" ref="Q154:Q160" si="88">I154+L154+O154</f>
        <v>0</v>
      </c>
      <c r="R154" s="22">
        <f t="shared" ref="R154:R160" si="89">$G154-Q154</f>
        <v>0</v>
      </c>
      <c r="S154" s="23">
        <f t="shared" ref="S154:S161" si="90">IFERROR(Q154/$G154,0)</f>
        <v>0</v>
      </c>
    </row>
    <row r="155" spans="1:19" ht="13" x14ac:dyDescent="0.25">
      <c r="A155" s="42" t="s">
        <v>322</v>
      </c>
      <c r="B155" s="288"/>
      <c r="C155" s="289"/>
      <c r="D155" s="289"/>
      <c r="E155" s="290"/>
      <c r="F155" s="424">
        <f t="shared" si="87"/>
        <v>0</v>
      </c>
      <c r="G155" s="156">
        <f>F155*'Consolidated Budget'!E$8</f>
        <v>0</v>
      </c>
      <c r="H155" s="427"/>
      <c r="I155" s="428"/>
      <c r="J155" s="372"/>
      <c r="K155" s="286"/>
      <c r="L155" s="179"/>
      <c r="M155" s="287"/>
      <c r="N155" s="286"/>
      <c r="O155" s="179"/>
      <c r="P155" s="287"/>
      <c r="Q155" s="291">
        <f t="shared" si="88"/>
        <v>0</v>
      </c>
      <c r="R155" s="22">
        <f t="shared" si="89"/>
        <v>0</v>
      </c>
      <c r="S155" s="23">
        <f t="shared" si="90"/>
        <v>0</v>
      </c>
    </row>
    <row r="156" spans="1:19" ht="13" x14ac:dyDescent="0.25">
      <c r="A156" s="42" t="s">
        <v>328</v>
      </c>
      <c r="B156" s="288"/>
      <c r="C156" s="289"/>
      <c r="D156" s="289"/>
      <c r="E156" s="290"/>
      <c r="F156" s="424">
        <f t="shared" si="87"/>
        <v>0</v>
      </c>
      <c r="G156" s="156">
        <f>F156*'Consolidated Budget'!E$8</f>
        <v>0</v>
      </c>
      <c r="H156" s="425"/>
      <c r="I156" s="425"/>
      <c r="J156" s="372"/>
      <c r="K156" s="286"/>
      <c r="L156" s="179"/>
      <c r="M156" s="287"/>
      <c r="N156" s="286"/>
      <c r="O156" s="179"/>
      <c r="P156" s="287"/>
      <c r="Q156" s="291">
        <f t="shared" si="88"/>
        <v>0</v>
      </c>
      <c r="R156" s="22">
        <f t="shared" si="89"/>
        <v>0</v>
      </c>
      <c r="S156" s="23">
        <f t="shared" si="90"/>
        <v>0</v>
      </c>
    </row>
    <row r="157" spans="1:19" ht="13" x14ac:dyDescent="0.25">
      <c r="A157" s="42" t="s">
        <v>330</v>
      </c>
      <c r="B157" s="288"/>
      <c r="C157" s="289"/>
      <c r="D157" s="289"/>
      <c r="E157" s="290"/>
      <c r="F157" s="424">
        <f t="shared" si="87"/>
        <v>0</v>
      </c>
      <c r="G157" s="156">
        <f>F157*'Consolidated Budget'!E$8</f>
        <v>0</v>
      </c>
      <c r="H157" s="425"/>
      <c r="I157" s="425"/>
      <c r="J157" s="372"/>
      <c r="K157" s="286"/>
      <c r="L157" s="179"/>
      <c r="M157" s="287"/>
      <c r="N157" s="286"/>
      <c r="O157" s="179"/>
      <c r="P157" s="287"/>
      <c r="Q157" s="291">
        <f t="shared" si="88"/>
        <v>0</v>
      </c>
      <c r="R157" s="22">
        <f t="shared" si="89"/>
        <v>0</v>
      </c>
      <c r="S157" s="23">
        <f t="shared" si="90"/>
        <v>0</v>
      </c>
    </row>
    <row r="158" spans="1:19" ht="13" x14ac:dyDescent="0.25">
      <c r="A158" s="42" t="s">
        <v>332</v>
      </c>
      <c r="B158" s="288"/>
      <c r="C158" s="294"/>
      <c r="D158" s="297"/>
      <c r="E158" s="290"/>
      <c r="F158" s="424">
        <f t="shared" si="87"/>
        <v>0</v>
      </c>
      <c r="G158" s="156">
        <f>F158*'Consolidated Budget'!E$8</f>
        <v>0</v>
      </c>
      <c r="H158" s="425"/>
      <c r="I158" s="425"/>
      <c r="J158" s="372"/>
      <c r="K158" s="286" t="s">
        <v>402</v>
      </c>
      <c r="L158" s="179"/>
      <c r="M158" s="287"/>
      <c r="N158" s="286"/>
      <c r="O158" s="179"/>
      <c r="P158" s="287"/>
      <c r="Q158" s="291">
        <f t="shared" si="88"/>
        <v>0</v>
      </c>
      <c r="R158" s="22">
        <f t="shared" si="89"/>
        <v>0</v>
      </c>
      <c r="S158" s="23">
        <f t="shared" si="90"/>
        <v>0</v>
      </c>
    </row>
    <row r="159" spans="1:19" ht="13" x14ac:dyDescent="0.25">
      <c r="A159" s="42" t="s">
        <v>334</v>
      </c>
      <c r="B159" s="288"/>
      <c r="C159" s="294"/>
      <c r="D159" s="297"/>
      <c r="E159" s="290"/>
      <c r="F159" s="424">
        <f t="shared" si="87"/>
        <v>0</v>
      </c>
      <c r="G159" s="156">
        <f>F159*'Consolidated Budget'!E$8</f>
        <v>0</v>
      </c>
      <c r="H159" s="425"/>
      <c r="I159" s="425"/>
      <c r="J159" s="372"/>
      <c r="K159" s="286"/>
      <c r="L159" s="179"/>
      <c r="M159" s="287"/>
      <c r="N159" s="286"/>
      <c r="O159" s="179"/>
      <c r="P159" s="287"/>
      <c r="Q159" s="291">
        <f t="shared" si="88"/>
        <v>0</v>
      </c>
      <c r="R159" s="22">
        <f t="shared" si="89"/>
        <v>0</v>
      </c>
      <c r="S159" s="23">
        <f t="shared" si="90"/>
        <v>0</v>
      </c>
    </row>
    <row r="160" spans="1:19" ht="13" x14ac:dyDescent="0.25">
      <c r="A160" s="42" t="s">
        <v>336</v>
      </c>
      <c r="B160" s="293"/>
      <c r="C160" s="294"/>
      <c r="D160" s="294"/>
      <c r="E160" s="295"/>
      <c r="F160" s="441">
        <f t="shared" si="87"/>
        <v>0</v>
      </c>
      <c r="G160" s="156">
        <f>F160*'Consolidated Budget'!E$8</f>
        <v>0</v>
      </c>
      <c r="H160" s="425"/>
      <c r="I160" s="425"/>
      <c r="J160" s="372"/>
      <c r="K160" s="286"/>
      <c r="L160" s="179"/>
      <c r="M160" s="287"/>
      <c r="N160" s="286"/>
      <c r="O160" s="179"/>
      <c r="P160" s="287"/>
      <c r="Q160" s="291">
        <f t="shared" si="88"/>
        <v>0</v>
      </c>
      <c r="R160" s="22">
        <f t="shared" si="89"/>
        <v>0</v>
      </c>
      <c r="S160" s="23">
        <f t="shared" si="90"/>
        <v>0</v>
      </c>
    </row>
    <row r="161" spans="1:19" ht="22.4" customHeight="1" x14ac:dyDescent="0.25">
      <c r="A161" s="899" t="s">
        <v>348</v>
      </c>
      <c r="B161" s="899"/>
      <c r="C161" s="899"/>
      <c r="D161" s="899"/>
      <c r="E161" s="899"/>
      <c r="F161" s="34">
        <f>SUM(F154:F160)</f>
        <v>0</v>
      </c>
      <c r="G161" s="34">
        <f>SUM(G154:G160)</f>
        <v>0</v>
      </c>
      <c r="H161" s="34">
        <f>SUM(H154:H160)</f>
        <v>0</v>
      </c>
      <c r="I161" s="34">
        <f>SUM(I154:I160)</f>
        <v>0</v>
      </c>
      <c r="J161" s="372"/>
      <c r="K161" s="34">
        <f>SUM(K154:K160)</f>
        <v>0</v>
      </c>
      <c r="L161" s="34">
        <f>SUM(L154:L160)</f>
        <v>0</v>
      </c>
      <c r="M161" s="287"/>
      <c r="N161" s="34">
        <f>SUM(N154:N160)</f>
        <v>0</v>
      </c>
      <c r="O161" s="34">
        <f>SUM(O154:O160)</f>
        <v>0</v>
      </c>
      <c r="P161" s="34"/>
      <c r="Q161" s="34">
        <f>SUM(Q154:Q160)</f>
        <v>0</v>
      </c>
      <c r="R161" s="34">
        <f>SUM(R154:R160)</f>
        <v>0</v>
      </c>
      <c r="S161" s="23">
        <f t="shared" si="90"/>
        <v>0</v>
      </c>
    </row>
    <row r="162" spans="1:19" ht="29.9" customHeight="1" x14ac:dyDescent="0.25">
      <c r="A162" s="128">
        <v>5</v>
      </c>
      <c r="B162" s="900" t="s">
        <v>349</v>
      </c>
      <c r="C162" s="900"/>
      <c r="D162" s="900"/>
      <c r="E162" s="900"/>
      <c r="F162" s="900"/>
      <c r="G162" s="900"/>
      <c r="H162" s="389"/>
      <c r="I162" s="390"/>
      <c r="J162" s="372"/>
      <c r="K162" s="279"/>
      <c r="L162" s="160"/>
      <c r="M162" s="287"/>
      <c r="N162" s="279"/>
      <c r="O162" s="160"/>
      <c r="P162" s="287"/>
      <c r="Q162" s="160"/>
      <c r="R162" s="160"/>
      <c r="S162" s="161">
        <f t="shared" si="86"/>
        <v>0</v>
      </c>
    </row>
    <row r="163" spans="1:19" ht="13" x14ac:dyDescent="0.25">
      <c r="A163" s="177">
        <v>5.0999999999999996</v>
      </c>
      <c r="B163" s="178"/>
      <c r="C163" s="413"/>
      <c r="D163" s="183"/>
      <c r="E163" s="183"/>
      <c r="F163" s="441">
        <f t="shared" ref="F163:F166" si="91">D163*E163</f>
        <v>0</v>
      </c>
      <c r="G163" s="156">
        <f>F163*'Consolidated Budget'!E$8</f>
        <v>0</v>
      </c>
      <c r="H163" s="408"/>
      <c r="I163" s="429"/>
      <c r="J163" s="372"/>
      <c r="K163" s="286"/>
      <c r="L163" s="179"/>
      <c r="M163" s="287"/>
      <c r="N163" s="286"/>
      <c r="O163" s="179"/>
      <c r="P163" s="287"/>
      <c r="Q163" s="291">
        <f>I163+L163+O163</f>
        <v>0</v>
      </c>
      <c r="R163" s="22">
        <f>$G163-Q163</f>
        <v>0</v>
      </c>
      <c r="S163" s="23">
        <f t="shared" ref="S163:S169" si="92">IFERROR(Q163/$G163,0)</f>
        <v>0</v>
      </c>
    </row>
    <row r="164" spans="1:19" ht="13" x14ac:dyDescent="0.25">
      <c r="A164" s="177">
        <v>5.2</v>
      </c>
      <c r="B164" s="178"/>
      <c r="C164" s="413"/>
      <c r="D164" s="183"/>
      <c r="E164" s="183"/>
      <c r="F164" s="441">
        <f t="shared" si="91"/>
        <v>0</v>
      </c>
      <c r="G164" s="156">
        <f>F164*'Consolidated Budget'!E$8</f>
        <v>0</v>
      </c>
      <c r="H164" s="408"/>
      <c r="I164" s="429"/>
      <c r="J164" s="372"/>
      <c r="K164" s="286"/>
      <c r="L164" s="179"/>
      <c r="M164" s="287"/>
      <c r="N164" s="286"/>
      <c r="O164" s="179"/>
      <c r="P164" s="287"/>
      <c r="Q164" s="291">
        <f>I164+L164+O164</f>
        <v>0</v>
      </c>
      <c r="R164" s="22">
        <f>$G164-Q164</f>
        <v>0</v>
      </c>
      <c r="S164" s="23">
        <f t="shared" si="92"/>
        <v>0</v>
      </c>
    </row>
    <row r="165" spans="1:19" ht="13" x14ac:dyDescent="0.25">
      <c r="A165" s="177">
        <v>5.3</v>
      </c>
      <c r="B165" s="178"/>
      <c r="C165" s="413"/>
      <c r="D165" s="297"/>
      <c r="E165" s="414"/>
      <c r="F165" s="441">
        <f t="shared" si="91"/>
        <v>0</v>
      </c>
      <c r="G165" s="156">
        <f>F165*'Consolidated Budget'!E$8</f>
        <v>0</v>
      </c>
      <c r="H165" s="408"/>
      <c r="I165" s="429"/>
      <c r="J165" s="372"/>
      <c r="K165" s="286"/>
      <c r="L165" s="179"/>
      <c r="M165" s="287"/>
      <c r="N165" s="286"/>
      <c r="O165" s="179"/>
      <c r="P165" s="287"/>
      <c r="Q165" s="291">
        <f>I165+L165+O165</f>
        <v>0</v>
      </c>
      <c r="R165" s="22">
        <f>$G165-Q165</f>
        <v>0</v>
      </c>
      <c r="S165" s="23">
        <f t="shared" si="92"/>
        <v>0</v>
      </c>
    </row>
    <row r="166" spans="1:19" ht="13" x14ac:dyDescent="0.25">
      <c r="A166" s="177">
        <v>5.4</v>
      </c>
      <c r="B166" s="178"/>
      <c r="C166" s="413"/>
      <c r="D166" s="297"/>
      <c r="E166" s="414"/>
      <c r="F166" s="441">
        <f t="shared" si="91"/>
        <v>0</v>
      </c>
      <c r="G166" s="156">
        <f>F166*'Consolidated Budget'!E$8</f>
        <v>0</v>
      </c>
      <c r="H166" s="408"/>
      <c r="I166" s="429"/>
      <c r="J166" s="372"/>
      <c r="K166" s="286"/>
      <c r="L166" s="179"/>
      <c r="M166" s="287"/>
      <c r="N166" s="286"/>
      <c r="O166" s="179"/>
      <c r="P166" s="287"/>
      <c r="Q166" s="291">
        <f>I166+L166+O166</f>
        <v>0</v>
      </c>
      <c r="R166" s="22">
        <f>$G166-Q166</f>
        <v>0</v>
      </c>
      <c r="S166" s="23">
        <f t="shared" si="92"/>
        <v>0</v>
      </c>
    </row>
    <row r="167" spans="1:19" ht="21.65" customHeight="1" x14ac:dyDescent="0.25">
      <c r="A167" s="177">
        <v>5.5</v>
      </c>
      <c r="B167" s="299"/>
      <c r="C167" s="413" t="s">
        <v>179</v>
      </c>
      <c r="D167" s="297" t="s">
        <v>179</v>
      </c>
      <c r="E167" s="297" t="s">
        <v>179</v>
      </c>
      <c r="F167" s="417">
        <v>0</v>
      </c>
      <c r="G167" s="156">
        <f>F167*'Consolidated Budget'!E$8</f>
        <v>0</v>
      </c>
      <c r="H167" s="408">
        <v>0</v>
      </c>
      <c r="I167" s="429">
        <v>0</v>
      </c>
      <c r="J167" s="372"/>
      <c r="K167" s="286"/>
      <c r="L167" s="179"/>
      <c r="M167" s="287"/>
      <c r="N167" s="286"/>
      <c r="O167" s="179"/>
      <c r="P167" s="287"/>
      <c r="Q167" s="291">
        <f>I167+L167+O167</f>
        <v>0</v>
      </c>
      <c r="R167" s="22">
        <f>$G167-Q167</f>
        <v>0</v>
      </c>
      <c r="S167" s="23">
        <f t="shared" si="92"/>
        <v>0</v>
      </c>
    </row>
    <row r="168" spans="1:19" ht="22.4" customHeight="1" x14ac:dyDescent="0.25">
      <c r="A168" s="899" t="s">
        <v>351</v>
      </c>
      <c r="B168" s="899"/>
      <c r="C168" s="899"/>
      <c r="D168" s="899"/>
      <c r="E168" s="899"/>
      <c r="F168" s="34">
        <f>SUM(F163:F167)</f>
        <v>0</v>
      </c>
      <c r="G168" s="34">
        <f>SUM(G163:G167)</f>
        <v>0</v>
      </c>
      <c r="H168" s="34">
        <f>SUM(H163:H167)</f>
        <v>0</v>
      </c>
      <c r="I168" s="34">
        <f>SUM(I163:I167)</f>
        <v>0</v>
      </c>
      <c r="J168" s="372"/>
      <c r="K168" s="34">
        <f>SUM(K163:K167)</f>
        <v>0</v>
      </c>
      <c r="L168" s="34">
        <f>SUM(L163:L167)</f>
        <v>0</v>
      </c>
      <c r="M168" s="287"/>
      <c r="N168" s="34">
        <f>SUM(N163:N167)</f>
        <v>0</v>
      </c>
      <c r="O168" s="34">
        <f>SUM(O163:O167)</f>
        <v>0</v>
      </c>
      <c r="P168" s="34"/>
      <c r="Q168" s="34">
        <f>SUM(Q163:Q167)</f>
        <v>0</v>
      </c>
      <c r="R168" s="34">
        <f>SUM(R163:R167)</f>
        <v>0</v>
      </c>
      <c r="S168" s="23">
        <f t="shared" si="92"/>
        <v>0</v>
      </c>
    </row>
    <row r="169" spans="1:19" s="278" customFormat="1" ht="33" customHeight="1" x14ac:dyDescent="0.25">
      <c r="A169" s="902" t="s">
        <v>352</v>
      </c>
      <c r="B169" s="902"/>
      <c r="C169" s="902"/>
      <c r="D169" s="902"/>
      <c r="E169" s="902"/>
      <c r="F169" s="45">
        <f>F31+F140+F152+F161+F168</f>
        <v>0</v>
      </c>
      <c r="G169" s="45">
        <f t="shared" ref="G169:I169" si="93">G31+G140+G152+G161+G168</f>
        <v>0</v>
      </c>
      <c r="H169" s="45">
        <f t="shared" si="93"/>
        <v>0</v>
      </c>
      <c r="I169" s="45">
        <f t="shared" si="93"/>
        <v>0</v>
      </c>
      <c r="J169" s="372"/>
      <c r="K169" s="45">
        <f t="shared" ref="K169:L169" si="94">K31+K140+K152+K161+K168</f>
        <v>0</v>
      </c>
      <c r="L169" s="45">
        <f t="shared" si="94"/>
        <v>0</v>
      </c>
      <c r="M169" s="287"/>
      <c r="N169" s="45">
        <f t="shared" ref="N169:O169" si="95">N31+N140+N152+N161+N168</f>
        <v>0</v>
      </c>
      <c r="O169" s="45">
        <f t="shared" si="95"/>
        <v>0</v>
      </c>
      <c r="P169" s="45">
        <f>P31+P140+P152+P161+P168</f>
        <v>0</v>
      </c>
      <c r="Q169" s="45">
        <f t="shared" ref="Q169:R169" si="96">Q31+Q140+Q152+Q161+Q168</f>
        <v>0</v>
      </c>
      <c r="R169" s="45">
        <f t="shared" si="96"/>
        <v>0</v>
      </c>
      <c r="S169" s="780">
        <f t="shared" si="92"/>
        <v>0</v>
      </c>
    </row>
    <row r="170" spans="1:19" s="278" customFormat="1" ht="15" customHeight="1" x14ac:dyDescent="0.25">
      <c r="B170" s="300"/>
      <c r="C170" s="301"/>
      <c r="D170" s="301"/>
      <c r="E170" s="301"/>
      <c r="F170" s="302"/>
      <c r="G170" s="302"/>
      <c r="H170" s="392"/>
      <c r="I170" s="393"/>
      <c r="J170" s="372"/>
      <c r="K170" s="303"/>
      <c r="L170" s="162"/>
      <c r="M170" s="287"/>
      <c r="N170" s="303"/>
      <c r="O170" s="162"/>
      <c r="P170" s="287"/>
      <c r="Q170" s="162"/>
      <c r="R170" s="162" t="e">
        <f>#REF!-Q170</f>
        <v>#REF!</v>
      </c>
      <c r="S170" s="163">
        <f t="shared" si="86"/>
        <v>0</v>
      </c>
    </row>
    <row r="171" spans="1:19" s="278" customFormat="1" ht="33" customHeight="1" x14ac:dyDescent="0.25">
      <c r="A171" s="901" t="s">
        <v>353</v>
      </c>
      <c r="B171" s="901"/>
      <c r="C171" s="901"/>
      <c r="D171" s="901"/>
      <c r="E171" s="901"/>
      <c r="F171" s="901"/>
      <c r="G171" s="901"/>
      <c r="H171" s="394"/>
      <c r="I171" s="395"/>
      <c r="J171" s="372"/>
      <c r="K171" s="307"/>
      <c r="L171" s="304"/>
      <c r="M171" s="287"/>
      <c r="N171" s="307"/>
      <c r="O171" s="304"/>
      <c r="P171" s="287"/>
      <c r="Q171" s="304"/>
      <c r="R171" s="305"/>
      <c r="S171" s="306"/>
    </row>
    <row r="172" spans="1:19" ht="29.9" customHeight="1" x14ac:dyDescent="0.25">
      <c r="A172" s="128"/>
      <c r="B172" s="908" t="s">
        <v>354</v>
      </c>
      <c r="C172" s="908"/>
      <c r="D172" s="908"/>
      <c r="E172" s="908"/>
      <c r="F172" s="908"/>
      <c r="G172" s="908"/>
      <c r="H172" s="389"/>
      <c r="I172" s="390"/>
      <c r="J172" s="372"/>
      <c r="K172" s="279"/>
      <c r="L172" s="160"/>
      <c r="M172" s="287"/>
      <c r="N172" s="279"/>
      <c r="O172" s="160"/>
      <c r="P172" s="287"/>
      <c r="Q172" s="160"/>
      <c r="R172" s="160" t="e">
        <f>#REF!-Q172</f>
        <v>#REF!</v>
      </c>
      <c r="S172" s="161">
        <f t="shared" ref="S172" si="97">IFERROR(R172/$G172,0)</f>
        <v>0</v>
      </c>
    </row>
    <row r="173" spans="1:19" ht="20.149999999999999" customHeight="1" x14ac:dyDescent="0.25">
      <c r="A173" s="24"/>
      <c r="B173" s="25" t="s">
        <v>355</v>
      </c>
      <c r="C173" s="866"/>
      <c r="D173" s="866"/>
      <c r="E173" s="866"/>
      <c r="F173" s="26">
        <f>SUM(F174:F195)</f>
        <v>0</v>
      </c>
      <c r="G173" s="26">
        <f>SUM(G174:G195)</f>
        <v>0</v>
      </c>
      <c r="H173" s="387">
        <f>SUM(H174:H195)</f>
        <v>0</v>
      </c>
      <c r="I173" s="387">
        <f>SUM(I174:I195)</f>
        <v>0</v>
      </c>
      <c r="J173" s="372"/>
      <c r="K173" s="26">
        <f>SUM(K174:K195)</f>
        <v>0</v>
      </c>
      <c r="L173" s="26">
        <f>SUM(L174:L195)</f>
        <v>0</v>
      </c>
      <c r="M173" s="287"/>
      <c r="N173" s="26">
        <f t="shared" ref="N173:P173" si="98">SUM(N174:N191)</f>
        <v>0</v>
      </c>
      <c r="O173" s="26">
        <f t="shared" si="98"/>
        <v>0</v>
      </c>
      <c r="P173" s="26">
        <f t="shared" si="98"/>
        <v>0</v>
      </c>
      <c r="Q173" s="26">
        <f>SUM(Q174:Q195)</f>
        <v>0</v>
      </c>
      <c r="R173" s="26">
        <f>SUM(R174:R195)</f>
        <v>0</v>
      </c>
      <c r="S173" s="23">
        <f t="shared" ref="S173:S209" si="99">IFERROR(Q173/$G173,0)</f>
        <v>0</v>
      </c>
    </row>
    <row r="174" spans="1:19" ht="13" x14ac:dyDescent="0.25">
      <c r="A174" s="20"/>
      <c r="B174" s="288"/>
      <c r="C174" s="289"/>
      <c r="D174" s="442"/>
      <c r="E174" s="443"/>
      <c r="F174" s="444">
        <f t="shared" ref="F174:F188" si="100">D174*E174</f>
        <v>0</v>
      </c>
      <c r="G174" s="156">
        <f>F174*'Consolidated Budget'!E$8</f>
        <v>0</v>
      </c>
      <c r="H174" s="427"/>
      <c r="I174" s="428"/>
      <c r="J174" s="372"/>
      <c r="K174" s="286"/>
      <c r="L174" s="179"/>
      <c r="M174" s="287"/>
      <c r="N174" s="286"/>
      <c r="O174" s="179"/>
      <c r="P174" s="287"/>
      <c r="Q174" s="291">
        <f t="shared" ref="Q174:Q188" si="101">I174+L174+O174</f>
        <v>0</v>
      </c>
      <c r="R174" s="22">
        <f t="shared" ref="R174:R195" si="102">$G174-Q174</f>
        <v>0</v>
      </c>
      <c r="S174" s="466">
        <f t="shared" si="99"/>
        <v>0</v>
      </c>
    </row>
    <row r="175" spans="1:19" ht="13" x14ac:dyDescent="0.25">
      <c r="A175" s="20"/>
      <c r="B175" s="288"/>
      <c r="C175" s="289"/>
      <c r="D175" s="442"/>
      <c r="E175" s="445"/>
      <c r="F175" s="444">
        <f t="shared" si="100"/>
        <v>0</v>
      </c>
      <c r="G175" s="156">
        <f>F175*'Consolidated Budget'!E$8</f>
        <v>0</v>
      </c>
      <c r="H175" s="408"/>
      <c r="I175" s="429"/>
      <c r="J175" s="372"/>
      <c r="K175" s="286"/>
      <c r="L175" s="179"/>
      <c r="M175" s="287"/>
      <c r="N175" s="286"/>
      <c r="O175" s="179"/>
      <c r="P175" s="287"/>
      <c r="Q175" s="291">
        <f t="shared" si="101"/>
        <v>0</v>
      </c>
      <c r="R175" s="22">
        <f t="shared" si="102"/>
        <v>0</v>
      </c>
      <c r="S175" s="466">
        <f t="shared" si="99"/>
        <v>0</v>
      </c>
    </row>
    <row r="176" spans="1:19" ht="13" x14ac:dyDescent="0.25">
      <c r="A176" s="20"/>
      <c r="B176" s="288"/>
      <c r="C176" s="289"/>
      <c r="D176" s="442"/>
      <c r="E176" s="445"/>
      <c r="F176" s="444">
        <f t="shared" si="100"/>
        <v>0</v>
      </c>
      <c r="G176" s="156">
        <f>F176*'Consolidated Budget'!E$8</f>
        <v>0</v>
      </c>
      <c r="H176" s="408"/>
      <c r="I176" s="429"/>
      <c r="J176" s="372"/>
      <c r="K176" s="286"/>
      <c r="L176" s="179"/>
      <c r="M176" s="287"/>
      <c r="N176" s="286"/>
      <c r="O176" s="179"/>
      <c r="P176" s="287"/>
      <c r="Q176" s="291">
        <f t="shared" si="101"/>
        <v>0</v>
      </c>
      <c r="R176" s="22">
        <f t="shared" si="102"/>
        <v>0</v>
      </c>
      <c r="S176" s="23">
        <f t="shared" si="99"/>
        <v>0</v>
      </c>
    </row>
    <row r="177" spans="1:19" ht="13" x14ac:dyDescent="0.25">
      <c r="A177" s="20"/>
      <c r="B177" s="288"/>
      <c r="C177" s="289"/>
      <c r="D177" s="442"/>
      <c r="E177" s="445"/>
      <c r="F177" s="444">
        <f>D177*E177</f>
        <v>0</v>
      </c>
      <c r="G177" s="156">
        <f>F177*'Consolidated Budget'!E$8</f>
        <v>0</v>
      </c>
      <c r="H177" s="408"/>
      <c r="I177" s="429"/>
      <c r="J177" s="372"/>
      <c r="K177" s="286"/>
      <c r="L177" s="179"/>
      <c r="M177" s="287"/>
      <c r="N177" s="286"/>
      <c r="O177" s="179"/>
      <c r="P177" s="287"/>
      <c r="Q177" s="291">
        <f t="shared" si="101"/>
        <v>0</v>
      </c>
      <c r="R177" s="22">
        <f t="shared" si="102"/>
        <v>0</v>
      </c>
      <c r="S177" s="23">
        <f t="shared" si="99"/>
        <v>0</v>
      </c>
    </row>
    <row r="178" spans="1:19" ht="13" x14ac:dyDescent="0.25">
      <c r="A178" s="20"/>
      <c r="B178" s="288"/>
      <c r="C178" s="289"/>
      <c r="D178" s="442"/>
      <c r="E178" s="445"/>
      <c r="F178" s="444">
        <f t="shared" si="100"/>
        <v>0</v>
      </c>
      <c r="G178" s="156">
        <f>F178*'Consolidated Budget'!E$8</f>
        <v>0</v>
      </c>
      <c r="H178" s="408"/>
      <c r="I178" s="429"/>
      <c r="J178" s="372"/>
      <c r="K178" s="286"/>
      <c r="L178" s="179"/>
      <c r="M178" s="287"/>
      <c r="N178" s="286"/>
      <c r="O178" s="179"/>
      <c r="P178" s="287"/>
      <c r="Q178" s="291">
        <f t="shared" si="101"/>
        <v>0</v>
      </c>
      <c r="R178" s="22">
        <f t="shared" si="102"/>
        <v>0</v>
      </c>
      <c r="S178" s="23">
        <f t="shared" si="99"/>
        <v>0</v>
      </c>
    </row>
    <row r="179" spans="1:19" ht="13" x14ac:dyDescent="0.25">
      <c r="A179" s="20"/>
      <c r="B179" s="288"/>
      <c r="C179" s="289"/>
      <c r="D179" s="442"/>
      <c r="E179" s="443"/>
      <c r="F179" s="444">
        <f t="shared" si="100"/>
        <v>0</v>
      </c>
      <c r="G179" s="156">
        <f>F179*'Consolidated Budget'!E$8</f>
        <v>0</v>
      </c>
      <c r="H179" s="408"/>
      <c r="I179" s="429"/>
      <c r="J179" s="372"/>
      <c r="K179" s="286"/>
      <c r="L179" s="179"/>
      <c r="M179" s="287"/>
      <c r="N179" s="286"/>
      <c r="O179" s="179"/>
      <c r="P179" s="287"/>
      <c r="Q179" s="291">
        <f t="shared" si="101"/>
        <v>0</v>
      </c>
      <c r="R179" s="22">
        <f t="shared" si="102"/>
        <v>0</v>
      </c>
      <c r="S179" s="23">
        <f t="shared" si="99"/>
        <v>0</v>
      </c>
    </row>
    <row r="180" spans="1:19" ht="13" x14ac:dyDescent="0.25">
      <c r="A180" s="20"/>
      <c r="B180" s="288"/>
      <c r="C180" s="289"/>
      <c r="D180" s="442"/>
      <c r="E180" s="446"/>
      <c r="F180" s="444">
        <f t="shared" si="100"/>
        <v>0</v>
      </c>
      <c r="G180" s="156">
        <f>F180*'Consolidated Budget'!E$8</f>
        <v>0</v>
      </c>
      <c r="H180" s="408"/>
      <c r="I180" s="429"/>
      <c r="J180" s="372"/>
      <c r="K180" s="286"/>
      <c r="L180" s="179"/>
      <c r="M180" s="287"/>
      <c r="N180" s="286"/>
      <c r="O180" s="179"/>
      <c r="P180" s="287"/>
      <c r="Q180" s="291">
        <f t="shared" si="101"/>
        <v>0</v>
      </c>
      <c r="R180" s="22">
        <f t="shared" si="102"/>
        <v>0</v>
      </c>
      <c r="S180" s="23">
        <f t="shared" si="99"/>
        <v>0</v>
      </c>
    </row>
    <row r="181" spans="1:19" ht="13" x14ac:dyDescent="0.25">
      <c r="A181" s="20"/>
      <c r="B181" s="288"/>
      <c r="C181" s="289"/>
      <c r="D181" s="442"/>
      <c r="E181" s="446"/>
      <c r="F181" s="444">
        <f t="shared" si="100"/>
        <v>0</v>
      </c>
      <c r="G181" s="156">
        <f>F181*'Consolidated Budget'!E$8</f>
        <v>0</v>
      </c>
      <c r="H181" s="408"/>
      <c r="I181" s="429"/>
      <c r="J181" s="372"/>
      <c r="K181" s="286"/>
      <c r="L181" s="179"/>
      <c r="M181" s="287"/>
      <c r="N181" s="286"/>
      <c r="O181" s="179"/>
      <c r="P181" s="287"/>
      <c r="Q181" s="291">
        <f t="shared" si="101"/>
        <v>0</v>
      </c>
      <c r="R181" s="22">
        <f t="shared" si="102"/>
        <v>0</v>
      </c>
      <c r="S181" s="23">
        <f t="shared" si="99"/>
        <v>0</v>
      </c>
    </row>
    <row r="182" spans="1:19" ht="13" x14ac:dyDescent="0.25">
      <c r="A182" s="20"/>
      <c r="B182" s="288"/>
      <c r="C182" s="289"/>
      <c r="D182" s="442"/>
      <c r="E182" s="445"/>
      <c r="F182" s="444">
        <f t="shared" si="100"/>
        <v>0</v>
      </c>
      <c r="G182" s="156">
        <f>F182*'Consolidated Budget'!E$8</f>
        <v>0</v>
      </c>
      <c r="H182" s="408"/>
      <c r="I182" s="429"/>
      <c r="J182" s="372"/>
      <c r="K182" s="286"/>
      <c r="L182" s="179"/>
      <c r="M182" s="287"/>
      <c r="N182" s="286"/>
      <c r="O182" s="179"/>
      <c r="P182" s="287"/>
      <c r="Q182" s="291">
        <f t="shared" si="101"/>
        <v>0</v>
      </c>
      <c r="R182" s="22">
        <f t="shared" si="102"/>
        <v>0</v>
      </c>
      <c r="S182" s="23">
        <f t="shared" si="99"/>
        <v>0</v>
      </c>
    </row>
    <row r="183" spans="1:19" ht="13" x14ac:dyDescent="0.25">
      <c r="A183" s="20"/>
      <c r="B183" s="288"/>
      <c r="C183" s="289"/>
      <c r="D183" s="442"/>
      <c r="E183" s="445"/>
      <c r="F183" s="444">
        <f t="shared" si="100"/>
        <v>0</v>
      </c>
      <c r="G183" s="156">
        <f>F183*'Consolidated Budget'!E$8</f>
        <v>0</v>
      </c>
      <c r="H183" s="408"/>
      <c r="I183" s="429"/>
      <c r="J183" s="372"/>
      <c r="K183" s="286"/>
      <c r="L183" s="179"/>
      <c r="M183" s="287"/>
      <c r="N183" s="286"/>
      <c r="O183" s="179"/>
      <c r="P183" s="287"/>
      <c r="Q183" s="291">
        <f t="shared" si="101"/>
        <v>0</v>
      </c>
      <c r="R183" s="22">
        <f t="shared" si="102"/>
        <v>0</v>
      </c>
      <c r="S183" s="23">
        <f t="shared" si="99"/>
        <v>0</v>
      </c>
    </row>
    <row r="184" spans="1:19" ht="13" x14ac:dyDescent="0.25">
      <c r="A184" s="20"/>
      <c r="B184" s="288"/>
      <c r="C184" s="289"/>
      <c r="D184" s="442"/>
      <c r="E184" s="446"/>
      <c r="F184" s="444">
        <f t="shared" si="100"/>
        <v>0</v>
      </c>
      <c r="G184" s="156">
        <f>F184*'Consolidated Budget'!E$8</f>
        <v>0</v>
      </c>
      <c r="H184" s="408"/>
      <c r="I184" s="429"/>
      <c r="J184" s="372"/>
      <c r="K184" s="286"/>
      <c r="L184" s="179"/>
      <c r="M184" s="287"/>
      <c r="N184" s="286"/>
      <c r="O184" s="179"/>
      <c r="P184" s="287"/>
      <c r="Q184" s="291">
        <f t="shared" si="101"/>
        <v>0</v>
      </c>
      <c r="R184" s="22">
        <f t="shared" si="102"/>
        <v>0</v>
      </c>
      <c r="S184" s="23">
        <f t="shared" si="99"/>
        <v>0</v>
      </c>
    </row>
    <row r="185" spans="1:19" ht="13" x14ac:dyDescent="0.25">
      <c r="A185" s="20"/>
      <c r="B185" s="288"/>
      <c r="C185" s="289"/>
      <c r="D185" s="442"/>
      <c r="E185" s="443"/>
      <c r="F185" s="444">
        <f>D185*E185</f>
        <v>0</v>
      </c>
      <c r="G185" s="156">
        <f>F185*'Consolidated Budget'!E$8</f>
        <v>0</v>
      </c>
      <c r="H185" s="408"/>
      <c r="I185" s="429"/>
      <c r="J185" s="372"/>
      <c r="K185" s="286"/>
      <c r="L185" s="179"/>
      <c r="M185" s="287"/>
      <c r="N185" s="286"/>
      <c r="O185" s="179"/>
      <c r="P185" s="287"/>
      <c r="Q185" s="291">
        <f t="shared" si="101"/>
        <v>0</v>
      </c>
      <c r="R185" s="22">
        <f t="shared" si="102"/>
        <v>0</v>
      </c>
      <c r="S185" s="23">
        <f t="shared" si="99"/>
        <v>0</v>
      </c>
    </row>
    <row r="186" spans="1:19" ht="13" x14ac:dyDescent="0.25">
      <c r="A186" s="20"/>
      <c r="B186" s="288"/>
      <c r="C186" s="289"/>
      <c r="D186" s="442"/>
      <c r="E186" s="446"/>
      <c r="F186" s="444">
        <f t="shared" si="100"/>
        <v>0</v>
      </c>
      <c r="G186" s="156">
        <f>F186*'Consolidated Budget'!E$8</f>
        <v>0</v>
      </c>
      <c r="H186" s="408"/>
      <c r="I186" s="429"/>
      <c r="J186" s="372"/>
      <c r="K186" s="286"/>
      <c r="L186" s="179"/>
      <c r="M186" s="287"/>
      <c r="N186" s="286"/>
      <c r="O186" s="179"/>
      <c r="P186" s="287"/>
      <c r="Q186" s="291">
        <f t="shared" si="101"/>
        <v>0</v>
      </c>
      <c r="R186" s="22">
        <f t="shared" si="102"/>
        <v>0</v>
      </c>
      <c r="S186" s="23">
        <f t="shared" si="99"/>
        <v>0</v>
      </c>
    </row>
    <row r="187" spans="1:19" ht="13" x14ac:dyDescent="0.25">
      <c r="A187" s="20"/>
      <c r="B187" s="288"/>
      <c r="C187" s="289"/>
      <c r="D187" s="442"/>
      <c r="E187" s="443"/>
      <c r="F187" s="444">
        <f t="shared" si="100"/>
        <v>0</v>
      </c>
      <c r="G187" s="156">
        <f>F187*'Consolidated Budget'!E$8</f>
        <v>0</v>
      </c>
      <c r="H187" s="408"/>
      <c r="I187" s="429"/>
      <c r="J187" s="372"/>
      <c r="K187" s="286"/>
      <c r="L187" s="179"/>
      <c r="M187" s="287"/>
      <c r="N187" s="286"/>
      <c r="O187" s="179"/>
      <c r="P187" s="287"/>
      <c r="Q187" s="291">
        <f t="shared" si="101"/>
        <v>0</v>
      </c>
      <c r="R187" s="22">
        <f t="shared" si="102"/>
        <v>0</v>
      </c>
      <c r="S187" s="23">
        <f t="shared" si="99"/>
        <v>0</v>
      </c>
    </row>
    <row r="188" spans="1:19" ht="13" x14ac:dyDescent="0.25">
      <c r="A188" s="20"/>
      <c r="B188" s="288"/>
      <c r="C188" s="289"/>
      <c r="D188" s="442"/>
      <c r="E188" s="445"/>
      <c r="F188" s="444">
        <f t="shared" si="100"/>
        <v>0</v>
      </c>
      <c r="G188" s="156">
        <f>F188*'Consolidated Budget'!E$8</f>
        <v>0</v>
      </c>
      <c r="H188" s="447"/>
      <c r="I188" s="448"/>
      <c r="J188" s="372"/>
      <c r="K188" s="286"/>
      <c r="L188" s="179"/>
      <c r="M188" s="287"/>
      <c r="N188" s="286"/>
      <c r="O188" s="179"/>
      <c r="P188" s="287"/>
      <c r="Q188" s="291">
        <f t="shared" si="101"/>
        <v>0</v>
      </c>
      <c r="R188" s="22">
        <f t="shared" si="102"/>
        <v>0</v>
      </c>
      <c r="S188" s="23">
        <f t="shared" si="99"/>
        <v>0</v>
      </c>
    </row>
    <row r="189" spans="1:19" ht="13" x14ac:dyDescent="0.25">
      <c r="A189" s="20"/>
      <c r="B189" s="288"/>
      <c r="C189" s="289"/>
      <c r="D189" s="442"/>
      <c r="E189" s="443"/>
      <c r="F189" s="446">
        <v>0</v>
      </c>
      <c r="G189" s="156">
        <f>F189*'Consolidated Budget'!E$8</f>
        <v>0</v>
      </c>
      <c r="H189" s="447"/>
      <c r="I189" s="448"/>
      <c r="J189" s="372"/>
      <c r="K189" s="286"/>
      <c r="L189" s="179"/>
      <c r="M189" s="287"/>
      <c r="N189" s="286"/>
      <c r="O189" s="179"/>
      <c r="P189" s="287"/>
      <c r="Q189" s="291"/>
      <c r="R189" s="22">
        <f t="shared" si="102"/>
        <v>0</v>
      </c>
      <c r="S189" s="23">
        <f t="shared" si="99"/>
        <v>0</v>
      </c>
    </row>
    <row r="190" spans="1:19" ht="13" x14ac:dyDescent="0.25">
      <c r="A190" s="20"/>
      <c r="B190" s="288"/>
      <c r="C190" s="289"/>
      <c r="D190" s="442"/>
      <c r="E190" s="443"/>
      <c r="F190" s="446">
        <v>0</v>
      </c>
      <c r="G190" s="156">
        <f>F190*'Consolidated Budget'!E$8</f>
        <v>0</v>
      </c>
      <c r="H190" s="447"/>
      <c r="I190" s="448"/>
      <c r="J190" s="372"/>
      <c r="K190" s="286"/>
      <c r="L190" s="179"/>
      <c r="M190" s="287"/>
      <c r="N190" s="286"/>
      <c r="O190" s="179"/>
      <c r="P190" s="287"/>
      <c r="Q190" s="291"/>
      <c r="R190" s="22">
        <f t="shared" si="102"/>
        <v>0</v>
      </c>
      <c r="S190" s="23">
        <f t="shared" si="99"/>
        <v>0</v>
      </c>
    </row>
    <row r="191" spans="1:19" ht="13" x14ac:dyDescent="0.25">
      <c r="A191" s="20"/>
      <c r="B191" s="288"/>
      <c r="C191" s="289"/>
      <c r="D191" s="442"/>
      <c r="E191" s="445"/>
      <c r="F191" s="446">
        <v>0</v>
      </c>
      <c r="G191" s="156">
        <f>F191*'Consolidated Budget'!E$8</f>
        <v>0</v>
      </c>
      <c r="H191" s="447"/>
      <c r="I191" s="448"/>
      <c r="J191" s="372"/>
      <c r="K191" s="286"/>
      <c r="L191" s="179"/>
      <c r="M191" s="287"/>
      <c r="N191" s="286"/>
      <c r="O191" s="179"/>
      <c r="P191" s="287"/>
      <c r="Q191" s="291"/>
      <c r="R191" s="22">
        <f t="shared" si="102"/>
        <v>0</v>
      </c>
      <c r="S191" s="23">
        <f t="shared" si="99"/>
        <v>0</v>
      </c>
    </row>
    <row r="192" spans="1:19" ht="13" x14ac:dyDescent="0.25">
      <c r="A192" s="398"/>
      <c r="B192" s="449"/>
      <c r="C192" s="283"/>
      <c r="D192" s="442"/>
      <c r="E192" s="443"/>
      <c r="F192" s="444">
        <f t="shared" ref="F192:F194" si="103">D192*E192</f>
        <v>0</v>
      </c>
      <c r="G192" s="156">
        <f>F192*'Consolidated Budget'!E$8</f>
        <v>0</v>
      </c>
      <c r="H192" s="447"/>
      <c r="I192" s="448"/>
      <c r="J192" s="372"/>
      <c r="K192" s="296"/>
      <c r="L192" s="296"/>
      <c r="M192" s="287"/>
      <c r="N192" s="296"/>
      <c r="O192" s="296"/>
      <c r="P192" s="403"/>
      <c r="Q192" s="291">
        <f>I192+L192+O192</f>
        <v>0</v>
      </c>
      <c r="R192" s="22">
        <f t="shared" si="102"/>
        <v>0</v>
      </c>
      <c r="S192" s="23">
        <f t="shared" si="99"/>
        <v>0</v>
      </c>
    </row>
    <row r="193" spans="1:19" ht="13" x14ac:dyDescent="0.25">
      <c r="A193" s="398"/>
      <c r="B193" s="449"/>
      <c r="C193" s="283"/>
      <c r="D193" s="442"/>
      <c r="E193" s="443"/>
      <c r="F193" s="444">
        <f t="shared" si="103"/>
        <v>0</v>
      </c>
      <c r="G193" s="156">
        <f>F193*'Consolidated Budget'!E$8</f>
        <v>0</v>
      </c>
      <c r="H193" s="447"/>
      <c r="I193" s="450"/>
      <c r="J193" s="372"/>
      <c r="K193" s="296"/>
      <c r="L193" s="296"/>
      <c r="M193" s="287"/>
      <c r="N193" s="296"/>
      <c r="O193" s="296"/>
      <c r="P193" s="403"/>
      <c r="Q193" s="291">
        <f>I193+L193+O193</f>
        <v>0</v>
      </c>
      <c r="R193" s="22">
        <f t="shared" si="102"/>
        <v>0</v>
      </c>
      <c r="S193" s="23">
        <f t="shared" si="99"/>
        <v>0</v>
      </c>
    </row>
    <row r="194" spans="1:19" ht="13" x14ac:dyDescent="0.25">
      <c r="A194" s="398"/>
      <c r="B194" s="449"/>
      <c r="C194" s="283"/>
      <c r="D194" s="442"/>
      <c r="E194" s="443"/>
      <c r="F194" s="444">
        <f t="shared" si="103"/>
        <v>0</v>
      </c>
      <c r="G194" s="156">
        <f>F194*'Consolidated Budget'!E$8</f>
        <v>0</v>
      </c>
      <c r="H194" s="408"/>
      <c r="I194" s="409"/>
      <c r="J194" s="372"/>
      <c r="K194" s="296"/>
      <c r="L194" s="296"/>
      <c r="M194" s="287"/>
      <c r="N194" s="296"/>
      <c r="O194" s="296"/>
      <c r="P194" s="403"/>
      <c r="Q194" s="291">
        <f>I194+L194+O194</f>
        <v>0</v>
      </c>
      <c r="R194" s="22">
        <f t="shared" si="102"/>
        <v>0</v>
      </c>
      <c r="S194" s="23">
        <f t="shared" si="99"/>
        <v>0</v>
      </c>
    </row>
    <row r="195" spans="1:19" ht="13" x14ac:dyDescent="0.25">
      <c r="A195" s="398"/>
      <c r="B195" s="399"/>
      <c r="C195" s="400"/>
      <c r="D195" s="400"/>
      <c r="E195" s="401"/>
      <c r="F195" s="318"/>
      <c r="G195" s="318"/>
      <c r="H195" s="402"/>
      <c r="I195" s="402"/>
      <c r="J195" s="372"/>
      <c r="K195" s="296"/>
      <c r="L195" s="296"/>
      <c r="M195" s="287"/>
      <c r="N195" s="296"/>
      <c r="O195" s="296"/>
      <c r="P195" s="403"/>
      <c r="Q195" s="291">
        <f>I195+L195+O195</f>
        <v>0</v>
      </c>
      <c r="R195" s="22">
        <f t="shared" si="102"/>
        <v>0</v>
      </c>
      <c r="S195" s="23">
        <f t="shared" si="99"/>
        <v>0</v>
      </c>
    </row>
    <row r="196" spans="1:19" ht="13" x14ac:dyDescent="0.25">
      <c r="A196" s="24"/>
      <c r="B196" s="25" t="s">
        <v>59</v>
      </c>
      <c r="C196" s="903"/>
      <c r="D196" s="903"/>
      <c r="E196" s="903"/>
      <c r="F196" s="26">
        <f>SUM(F197:F206)</f>
        <v>0</v>
      </c>
      <c r="G196" s="26">
        <f>SUM(G197:G206)</f>
        <v>0</v>
      </c>
      <c r="H196" s="387">
        <f t="shared" ref="H196:I196" si="104">SUM(H197:H206)</f>
        <v>0</v>
      </c>
      <c r="I196" s="387">
        <f t="shared" si="104"/>
        <v>0</v>
      </c>
      <c r="J196" s="372"/>
      <c r="K196" s="26">
        <f t="shared" ref="K196:L196" si="105">SUM(K197:K206)</f>
        <v>0</v>
      </c>
      <c r="L196" s="26">
        <f t="shared" si="105"/>
        <v>0</v>
      </c>
      <c r="M196" s="287"/>
      <c r="N196" s="26">
        <f t="shared" ref="N196:R196" si="106">SUM(N197:N206)</f>
        <v>0</v>
      </c>
      <c r="O196" s="26">
        <f t="shared" si="106"/>
        <v>0</v>
      </c>
      <c r="P196" s="26">
        <f t="shared" si="106"/>
        <v>0</v>
      </c>
      <c r="Q196" s="26">
        <f t="shared" si="106"/>
        <v>0</v>
      </c>
      <c r="R196" s="26">
        <f t="shared" si="106"/>
        <v>0</v>
      </c>
      <c r="S196" s="23">
        <f t="shared" si="99"/>
        <v>0</v>
      </c>
    </row>
    <row r="197" spans="1:19" ht="14.5" x14ac:dyDescent="0.35">
      <c r="A197" s="20"/>
      <c r="B197" s="308"/>
      <c r="C197" s="297"/>
      <c r="D197" s="310"/>
      <c r="E197" s="297"/>
      <c r="F197" s="441">
        <f t="shared" ref="F197:F206" si="107">D197*E197</f>
        <v>0</v>
      </c>
      <c r="G197" s="156">
        <f>F197*'Consolidated Budget'!E$8</f>
        <v>0</v>
      </c>
      <c r="H197" s="427"/>
      <c r="I197" s="428"/>
      <c r="J197" s="372"/>
      <c r="K197" s="286"/>
      <c r="L197" s="179"/>
      <c r="M197" s="287"/>
      <c r="N197" s="286"/>
      <c r="O197" s="179"/>
      <c r="P197" s="287"/>
      <c r="Q197" s="291">
        <f t="shared" ref="Q197:Q207" si="108">I197+L197+O197</f>
        <v>0</v>
      </c>
      <c r="R197" s="22">
        <f t="shared" ref="R197:R206" si="109">$G197-Q197</f>
        <v>0</v>
      </c>
      <c r="S197" s="23">
        <f t="shared" si="99"/>
        <v>0</v>
      </c>
    </row>
    <row r="198" spans="1:19" ht="14.5" x14ac:dyDescent="0.35">
      <c r="A198" s="20"/>
      <c r="B198" s="311"/>
      <c r="C198" s="297"/>
      <c r="D198" s="310"/>
      <c r="E198" s="297"/>
      <c r="F198" s="441">
        <f t="shared" si="107"/>
        <v>0</v>
      </c>
      <c r="G198" s="156">
        <f>F198*'Consolidated Budget'!E$8</f>
        <v>0</v>
      </c>
      <c r="H198" s="408"/>
      <c r="I198" s="429"/>
      <c r="J198" s="372"/>
      <c r="K198" s="286"/>
      <c r="L198" s="179"/>
      <c r="M198" s="287"/>
      <c r="N198" s="286"/>
      <c r="O198" s="179"/>
      <c r="P198" s="287"/>
      <c r="Q198" s="291">
        <f t="shared" si="108"/>
        <v>0</v>
      </c>
      <c r="R198" s="22">
        <f t="shared" si="109"/>
        <v>0</v>
      </c>
      <c r="S198" s="23">
        <f t="shared" si="99"/>
        <v>0</v>
      </c>
    </row>
    <row r="199" spans="1:19" ht="14.5" x14ac:dyDescent="0.35">
      <c r="A199" s="20"/>
      <c r="B199" s="311"/>
      <c r="C199" s="297"/>
      <c r="D199" s="310"/>
      <c r="E199" s="297"/>
      <c r="F199" s="441">
        <f t="shared" si="107"/>
        <v>0</v>
      </c>
      <c r="G199" s="156">
        <f>F199*'Consolidated Budget'!E$8</f>
        <v>0</v>
      </c>
      <c r="H199" s="408"/>
      <c r="I199" s="429"/>
      <c r="J199" s="372"/>
      <c r="K199" s="286"/>
      <c r="L199" s="179"/>
      <c r="M199" s="287"/>
      <c r="N199" s="286"/>
      <c r="O199" s="179"/>
      <c r="P199" s="287"/>
      <c r="Q199" s="291">
        <f t="shared" si="108"/>
        <v>0</v>
      </c>
      <c r="R199" s="22">
        <f t="shared" si="109"/>
        <v>0</v>
      </c>
      <c r="S199" s="23">
        <f t="shared" si="99"/>
        <v>0</v>
      </c>
    </row>
    <row r="200" spans="1:19" ht="14.5" x14ac:dyDescent="0.35">
      <c r="A200" s="20"/>
      <c r="B200" s="311"/>
      <c r="C200" s="297"/>
      <c r="D200" s="310"/>
      <c r="E200" s="297"/>
      <c r="F200" s="441">
        <f t="shared" si="107"/>
        <v>0</v>
      </c>
      <c r="G200" s="156">
        <f>F200*'Consolidated Budget'!E$8</f>
        <v>0</v>
      </c>
      <c r="H200" s="408"/>
      <c r="I200" s="429"/>
      <c r="J200" s="372"/>
      <c r="K200" s="286"/>
      <c r="L200" s="179"/>
      <c r="M200" s="287"/>
      <c r="N200" s="286"/>
      <c r="O200" s="179"/>
      <c r="P200" s="287"/>
      <c r="Q200" s="291">
        <f t="shared" si="108"/>
        <v>0</v>
      </c>
      <c r="R200" s="22">
        <f t="shared" si="109"/>
        <v>0</v>
      </c>
      <c r="S200" s="23">
        <f t="shared" si="99"/>
        <v>0</v>
      </c>
    </row>
    <row r="201" spans="1:19" ht="14.5" x14ac:dyDescent="0.35">
      <c r="A201" s="20"/>
      <c r="B201" s="311"/>
      <c r="C201" s="297"/>
      <c r="D201" s="310"/>
      <c r="E201" s="297"/>
      <c r="F201" s="441">
        <f t="shared" si="107"/>
        <v>0</v>
      </c>
      <c r="G201" s="156">
        <f>F201*'Consolidated Budget'!E$8</f>
        <v>0</v>
      </c>
      <c r="H201" s="408"/>
      <c r="I201" s="429"/>
      <c r="J201" s="372"/>
      <c r="K201" s="286"/>
      <c r="L201" s="179"/>
      <c r="M201" s="287"/>
      <c r="N201" s="286"/>
      <c r="O201" s="179"/>
      <c r="P201" s="287"/>
      <c r="Q201" s="291">
        <f t="shared" si="108"/>
        <v>0</v>
      </c>
      <c r="R201" s="22">
        <f t="shared" si="109"/>
        <v>0</v>
      </c>
      <c r="S201" s="466">
        <f t="shared" si="99"/>
        <v>0</v>
      </c>
    </row>
    <row r="202" spans="1:19" ht="14.5" x14ac:dyDescent="0.35">
      <c r="A202" s="20"/>
      <c r="B202" s="311"/>
      <c r="C202" s="297"/>
      <c r="D202" s="310"/>
      <c r="E202" s="297"/>
      <c r="F202" s="441">
        <f t="shared" si="107"/>
        <v>0</v>
      </c>
      <c r="G202" s="156">
        <f>F202*'Consolidated Budget'!E$8</f>
        <v>0</v>
      </c>
      <c r="H202" s="452"/>
      <c r="I202" s="453"/>
      <c r="J202" s="372"/>
      <c r="K202" s="313"/>
      <c r="L202" s="312"/>
      <c r="M202" s="287"/>
      <c r="N202" s="313"/>
      <c r="O202" s="312"/>
      <c r="P202" s="287"/>
      <c r="Q202" s="291">
        <f t="shared" si="108"/>
        <v>0</v>
      </c>
      <c r="R202" s="22">
        <f t="shared" si="109"/>
        <v>0</v>
      </c>
      <c r="S202" s="466">
        <f t="shared" si="99"/>
        <v>0</v>
      </c>
    </row>
    <row r="203" spans="1:19" ht="14.5" x14ac:dyDescent="0.35">
      <c r="A203" s="20"/>
      <c r="B203" s="311"/>
      <c r="C203" s="297"/>
      <c r="D203" s="310"/>
      <c r="E203" s="297"/>
      <c r="F203" s="441">
        <f t="shared" si="107"/>
        <v>0</v>
      </c>
      <c r="G203" s="156">
        <f>F203*'Consolidated Budget'!E$8</f>
        <v>0</v>
      </c>
      <c r="H203" s="427"/>
      <c r="I203" s="428"/>
      <c r="J203" s="372"/>
      <c r="K203" s="286"/>
      <c r="L203" s="179"/>
      <c r="M203" s="287"/>
      <c r="N203" s="286"/>
      <c r="O203" s="179"/>
      <c r="P203" s="287"/>
      <c r="Q203" s="291">
        <f t="shared" si="108"/>
        <v>0</v>
      </c>
      <c r="R203" s="22">
        <f t="shared" si="109"/>
        <v>0</v>
      </c>
      <c r="S203" s="23">
        <f t="shared" si="99"/>
        <v>0</v>
      </c>
    </row>
    <row r="204" spans="1:19" ht="14.5" x14ac:dyDescent="0.35">
      <c r="A204" s="20"/>
      <c r="B204" s="311"/>
      <c r="C204" s="297"/>
      <c r="D204" s="310"/>
      <c r="E204" s="297"/>
      <c r="F204" s="441">
        <f t="shared" si="107"/>
        <v>0</v>
      </c>
      <c r="G204" s="156">
        <f>F204*'Consolidated Budget'!E$8</f>
        <v>0</v>
      </c>
      <c r="H204" s="452"/>
      <c r="I204" s="453"/>
      <c r="J204" s="372"/>
      <c r="K204" s="313"/>
      <c r="L204" s="312"/>
      <c r="M204" s="287"/>
      <c r="N204" s="313"/>
      <c r="O204" s="312"/>
      <c r="P204" s="287"/>
      <c r="Q204" s="291">
        <f t="shared" si="108"/>
        <v>0</v>
      </c>
      <c r="R204" s="22">
        <f t="shared" si="109"/>
        <v>0</v>
      </c>
      <c r="S204" s="23">
        <f t="shared" si="99"/>
        <v>0</v>
      </c>
    </row>
    <row r="205" spans="1:19" ht="40.75" customHeight="1" x14ac:dyDescent="0.25">
      <c r="A205" s="20"/>
      <c r="B205" s="538"/>
      <c r="C205" s="413"/>
      <c r="D205" s="297"/>
      <c r="E205" s="414"/>
      <c r="F205" s="441">
        <f>D205*E205</f>
        <v>0</v>
      </c>
      <c r="G205" s="156">
        <f>F205*'Consolidated Budget'!E$8</f>
        <v>0</v>
      </c>
      <c r="H205" s="454"/>
      <c r="I205" s="455"/>
      <c r="J205" s="372"/>
      <c r="K205" s="313"/>
      <c r="L205" s="312"/>
      <c r="M205" s="287"/>
      <c r="N205" s="313"/>
      <c r="O205" s="312"/>
      <c r="P205" s="287"/>
      <c r="Q205" s="291">
        <f t="shared" si="108"/>
        <v>0</v>
      </c>
      <c r="R205" s="22">
        <f t="shared" si="109"/>
        <v>0</v>
      </c>
      <c r="S205" s="23">
        <f t="shared" si="99"/>
        <v>0</v>
      </c>
    </row>
    <row r="206" spans="1:19" ht="18.649999999999999" customHeight="1" x14ac:dyDescent="0.25">
      <c r="A206" s="298"/>
      <c r="B206" s="538"/>
      <c r="C206" s="413"/>
      <c r="D206" s="297"/>
      <c r="E206" s="297"/>
      <c r="F206" s="441">
        <f t="shared" si="107"/>
        <v>0</v>
      </c>
      <c r="G206" s="156">
        <f>F206*'Consolidated Budget'!E$8</f>
        <v>0</v>
      </c>
      <c r="H206" s="427"/>
      <c r="I206" s="428"/>
      <c r="J206" s="372"/>
      <c r="K206" s="286"/>
      <c r="L206" s="179"/>
      <c r="M206" s="287"/>
      <c r="N206" s="286"/>
      <c r="O206" s="179"/>
      <c r="P206" s="287"/>
      <c r="Q206" s="291">
        <f t="shared" si="108"/>
        <v>0</v>
      </c>
      <c r="R206" s="22">
        <f t="shared" si="109"/>
        <v>0</v>
      </c>
      <c r="S206" s="466">
        <f t="shared" si="99"/>
        <v>0</v>
      </c>
    </row>
    <row r="207" spans="1:19" ht="18.649999999999999" customHeight="1" x14ac:dyDescent="0.25">
      <c r="A207" s="451"/>
      <c r="B207" s="545"/>
      <c r="C207" s="400"/>
      <c r="D207" s="400"/>
      <c r="E207" s="401"/>
      <c r="F207" s="318"/>
      <c r="G207" s="318"/>
      <c r="H207" s="402"/>
      <c r="I207" s="402"/>
      <c r="J207" s="372"/>
      <c r="K207" s="296"/>
      <c r="L207" s="296"/>
      <c r="M207" s="287"/>
      <c r="N207" s="296"/>
      <c r="O207" s="296"/>
      <c r="P207" s="403"/>
      <c r="Q207" s="291">
        <f t="shared" si="108"/>
        <v>0</v>
      </c>
      <c r="R207" s="176"/>
      <c r="S207" s="23">
        <f t="shared" si="99"/>
        <v>0</v>
      </c>
    </row>
    <row r="208" spans="1:19" ht="22.4" customHeight="1" x14ac:dyDescent="0.25">
      <c r="A208" s="899" t="s">
        <v>357</v>
      </c>
      <c r="B208" s="899"/>
      <c r="C208" s="899"/>
      <c r="D208" s="899"/>
      <c r="E208" s="899"/>
      <c r="F208" s="34">
        <f>F173+F196</f>
        <v>0</v>
      </c>
      <c r="G208" s="34">
        <f>G173+G196</f>
        <v>0</v>
      </c>
      <c r="H208" s="34">
        <f t="shared" ref="H208:I208" si="110">H173+H196</f>
        <v>0</v>
      </c>
      <c r="I208" s="34">
        <f t="shared" si="110"/>
        <v>0</v>
      </c>
      <c r="J208" s="372"/>
      <c r="K208" s="34">
        <f t="shared" ref="K208:L208" si="111">K173+K196</f>
        <v>0</v>
      </c>
      <c r="L208" s="34">
        <f t="shared" si="111"/>
        <v>0</v>
      </c>
      <c r="M208" s="287"/>
      <c r="N208" s="34">
        <f t="shared" ref="N208:R208" si="112">N173+N196</f>
        <v>0</v>
      </c>
      <c r="O208" s="34">
        <f t="shared" si="112"/>
        <v>0</v>
      </c>
      <c r="P208" s="34">
        <f t="shared" si="112"/>
        <v>0</v>
      </c>
      <c r="Q208" s="34">
        <f t="shared" si="112"/>
        <v>0</v>
      </c>
      <c r="R208" s="34">
        <f t="shared" si="112"/>
        <v>0</v>
      </c>
      <c r="S208" s="23">
        <f t="shared" si="99"/>
        <v>0</v>
      </c>
    </row>
    <row r="209" spans="1:19" s="278" customFormat="1" ht="33" customHeight="1" x14ac:dyDescent="0.25">
      <c r="A209" s="905" t="s">
        <v>358</v>
      </c>
      <c r="B209" s="906"/>
      <c r="C209" s="906"/>
      <c r="D209" s="906"/>
      <c r="E209" s="906"/>
      <c r="F209" s="45">
        <f>F208</f>
        <v>0</v>
      </c>
      <c r="G209" s="45">
        <f>G208</f>
        <v>0</v>
      </c>
      <c r="H209" s="404">
        <f t="shared" ref="H209:I209" si="113">H208</f>
        <v>0</v>
      </c>
      <c r="I209" s="404">
        <f t="shared" si="113"/>
        <v>0</v>
      </c>
      <c r="J209" s="372"/>
      <c r="K209" s="45">
        <f t="shared" ref="K209:L209" si="114">K208</f>
        <v>0</v>
      </c>
      <c r="L209" s="45">
        <f t="shared" si="114"/>
        <v>0</v>
      </c>
      <c r="M209" s="287"/>
      <c r="N209" s="45">
        <f t="shared" ref="N209:R209" si="115">N208</f>
        <v>0</v>
      </c>
      <c r="O209" s="45">
        <f t="shared" si="115"/>
        <v>0</v>
      </c>
      <c r="P209" s="45">
        <f t="shared" si="115"/>
        <v>0</v>
      </c>
      <c r="Q209" s="45">
        <f t="shared" si="115"/>
        <v>0</v>
      </c>
      <c r="R209" s="45">
        <f t="shared" si="115"/>
        <v>0</v>
      </c>
      <c r="S209" s="23">
        <f t="shared" si="99"/>
        <v>0</v>
      </c>
    </row>
    <row r="210" spans="1:19" ht="27" customHeight="1" x14ac:dyDescent="0.25">
      <c r="A210" s="907" t="s">
        <v>403</v>
      </c>
      <c r="B210" s="907"/>
      <c r="C210" s="907"/>
      <c r="D210" s="907"/>
      <c r="E210" s="907"/>
      <c r="F210" s="125">
        <f>IFERROR(F209/F211,0)</f>
        <v>0</v>
      </c>
      <c r="G210" s="206">
        <f>IFERROR(G209/G211,0)</f>
        <v>0</v>
      </c>
      <c r="H210" s="396">
        <f t="shared" ref="H210:I210" si="116">IFERROR(H209/H211,0)</f>
        <v>0</v>
      </c>
      <c r="I210" s="396">
        <f t="shared" si="116"/>
        <v>0</v>
      </c>
      <c r="J210" s="372"/>
      <c r="K210" s="314"/>
      <c r="L210" s="314"/>
      <c r="M210" s="287"/>
      <c r="N210" s="314"/>
      <c r="O210" s="314"/>
      <c r="P210" s="287"/>
      <c r="Q210" s="314"/>
      <c r="R210" s="314"/>
      <c r="S210" s="315"/>
    </row>
    <row r="211" spans="1:19" ht="26.15" customHeight="1" x14ac:dyDescent="0.25">
      <c r="A211" s="904" t="s">
        <v>360</v>
      </c>
      <c r="B211" s="904"/>
      <c r="C211" s="904"/>
      <c r="D211" s="904"/>
      <c r="E211" s="904"/>
      <c r="F211" s="49">
        <f>F169+F209</f>
        <v>0</v>
      </c>
      <c r="G211" s="50">
        <f>G169+G209</f>
        <v>0</v>
      </c>
      <c r="H211" s="397">
        <f t="shared" ref="H211:I211" si="117">H169+H209</f>
        <v>0</v>
      </c>
      <c r="I211" s="397">
        <f t="shared" si="117"/>
        <v>0</v>
      </c>
      <c r="J211" s="372"/>
      <c r="K211" s="361">
        <f t="shared" ref="K211:L211" si="118">K169+K209</f>
        <v>0</v>
      </c>
      <c r="L211" s="361">
        <f t="shared" si="118"/>
        <v>0</v>
      </c>
      <c r="M211" s="287"/>
      <c r="N211" s="361">
        <f t="shared" ref="N211:R211" si="119">N169+N209</f>
        <v>0</v>
      </c>
      <c r="O211" s="361">
        <f t="shared" si="119"/>
        <v>0</v>
      </c>
      <c r="P211" s="361">
        <f t="shared" si="119"/>
        <v>0</v>
      </c>
      <c r="Q211" s="361">
        <f t="shared" si="119"/>
        <v>0</v>
      </c>
      <c r="R211" s="361">
        <f t="shared" si="119"/>
        <v>0</v>
      </c>
      <c r="S211" s="23">
        <f t="shared" ref="S211:S213" si="120">IFERROR(Q211/$G211,0)</f>
        <v>0</v>
      </c>
    </row>
    <row r="212" spans="1:19" ht="22.4" customHeight="1" x14ac:dyDescent="0.25">
      <c r="A212" s="922" t="s">
        <v>71</v>
      </c>
      <c r="B212" s="923"/>
      <c r="C212" s="923"/>
      <c r="D212" s="923"/>
      <c r="E212" s="924"/>
      <c r="F212" s="49">
        <f>F211*2%</f>
        <v>0</v>
      </c>
      <c r="G212" s="49">
        <f>G211*2%</f>
        <v>0</v>
      </c>
      <c r="H212" s="397"/>
      <c r="I212" s="397"/>
      <c r="J212" s="372"/>
      <c r="K212" s="361"/>
      <c r="L212" s="361"/>
      <c r="M212" s="287"/>
      <c r="N212" s="361"/>
      <c r="O212" s="361"/>
      <c r="P212" s="287"/>
      <c r="Q212" s="291">
        <f>I212+L212+O212</f>
        <v>0</v>
      </c>
      <c r="R212" s="22">
        <f t="shared" ref="R212" si="121">$G212-Q212</f>
        <v>0</v>
      </c>
      <c r="S212" s="23">
        <f t="shared" si="120"/>
        <v>0</v>
      </c>
    </row>
    <row r="213" spans="1:19" ht="42.65" customHeight="1" x14ac:dyDescent="0.25">
      <c r="A213" s="920" t="s">
        <v>362</v>
      </c>
      <c r="B213" s="920"/>
      <c r="C213" s="920"/>
      <c r="D213" s="920"/>
      <c r="E213" s="921"/>
      <c r="F213" s="126">
        <f>SUM(F211:F212)</f>
        <v>0</v>
      </c>
      <c r="G213" s="207">
        <f>SUM(G211:G212)</f>
        <v>0</v>
      </c>
      <c r="H213" s="405">
        <f>SUM(H211:H212)</f>
        <v>0</v>
      </c>
      <c r="I213" s="405">
        <f>SUM(I211:I212)</f>
        <v>0</v>
      </c>
      <c r="J213" s="372"/>
      <c r="K213" s="207">
        <f>SUM(K211:K212)</f>
        <v>0</v>
      </c>
      <c r="L213" s="207">
        <f>SUM(L211:L212)</f>
        <v>0</v>
      </c>
      <c r="M213" s="287"/>
      <c r="N213" s="207">
        <f>SUM(N211:N212)</f>
        <v>0</v>
      </c>
      <c r="O213" s="207">
        <f>SUM(O211:O212)</f>
        <v>0</v>
      </c>
      <c r="P213" s="207">
        <f>SUM(P211:P212)</f>
        <v>0</v>
      </c>
      <c r="Q213" s="207">
        <f>SUM(Q211:Q212)</f>
        <v>0</v>
      </c>
      <c r="R213" s="207">
        <f>SUM(R211:R212)</f>
        <v>0</v>
      </c>
      <c r="S213" s="23">
        <f t="shared" si="120"/>
        <v>0</v>
      </c>
    </row>
    <row r="214" spans="1:19" ht="56.9" hidden="1" customHeight="1" x14ac:dyDescent="0.25">
      <c r="A214" s="909" t="s">
        <v>404</v>
      </c>
      <c r="B214" s="909"/>
      <c r="C214" s="909"/>
      <c r="D214" s="909"/>
      <c r="E214" s="909"/>
      <c r="F214" s="208">
        <f>F213-RBI!$I$49</f>
        <v>-7925661</v>
      </c>
      <c r="G214" s="208">
        <f>G213-RBI!$I$49</f>
        <v>-7925661</v>
      </c>
      <c r="J214" s="375"/>
      <c r="M214" s="458"/>
    </row>
  </sheetData>
  <sheetProtection formatCells="0" formatColumns="0" formatRows="0" insertColumns="0" insertRows="0" insertHyperlinks="0" deleteColumns="0" deleteRows="0" sort="0" autoFilter="0" pivotTables="0"/>
  <protectedRanges>
    <protectedRange sqref="K1:M30 M31 K32:M139 M152 K153:M160 M161 K162:M167 K170:M1048576 K141:M151 M140 M168:M169" name="Range1"/>
  </protectedRanges>
  <mergeCells count="51">
    <mergeCell ref="A210:E210"/>
    <mergeCell ref="A211:E211"/>
    <mergeCell ref="A212:E212"/>
    <mergeCell ref="A213:E213"/>
    <mergeCell ref="A214:E214"/>
    <mergeCell ref="A209:E209"/>
    <mergeCell ref="A152:E152"/>
    <mergeCell ref="B153:G153"/>
    <mergeCell ref="A161:E161"/>
    <mergeCell ref="B162:G162"/>
    <mergeCell ref="A168:E168"/>
    <mergeCell ref="A169:E169"/>
    <mergeCell ref="A171:G171"/>
    <mergeCell ref="B172:G172"/>
    <mergeCell ref="C173:E173"/>
    <mergeCell ref="C196:E196"/>
    <mergeCell ref="A208:E208"/>
    <mergeCell ref="B141:G141"/>
    <mergeCell ref="C42:E42"/>
    <mergeCell ref="C51:E51"/>
    <mergeCell ref="C60:E60"/>
    <mergeCell ref="C69:E69"/>
    <mergeCell ref="C78:E78"/>
    <mergeCell ref="C87:E87"/>
    <mergeCell ref="C96:E96"/>
    <mergeCell ref="C105:E105"/>
    <mergeCell ref="C118:E118"/>
    <mergeCell ref="C127:E127"/>
    <mergeCell ref="A140:E140"/>
    <mergeCell ref="C33:E33"/>
    <mergeCell ref="F4:G5"/>
    <mergeCell ref="H4:J4"/>
    <mergeCell ref="K4:M4"/>
    <mergeCell ref="N4:P4"/>
    <mergeCell ref="E4:E5"/>
    <mergeCell ref="P5:P6"/>
    <mergeCell ref="A8:G8"/>
    <mergeCell ref="B9:G9"/>
    <mergeCell ref="A31:E31"/>
    <mergeCell ref="B32:G32"/>
    <mergeCell ref="Q4:S4"/>
    <mergeCell ref="H5:I5"/>
    <mergeCell ref="J5:J6"/>
    <mergeCell ref="K5:L5"/>
    <mergeCell ref="M5:M6"/>
    <mergeCell ref="N5:O5"/>
    <mergeCell ref="A2:B2"/>
    <mergeCell ref="A3:B3"/>
    <mergeCell ref="A4:B6"/>
    <mergeCell ref="C4:C6"/>
    <mergeCell ref="D4:D6"/>
  </mergeCells>
  <conditionalFormatting sqref="F210:I210">
    <cfRule type="cellIs" dxfId="177" priority="7" operator="greaterThan">
      <formula>0.15</formula>
    </cfRule>
  </conditionalFormatting>
  <conditionalFormatting sqref="Z1:Z3">
    <cfRule type="cellIs" dxfId="176" priority="1" operator="lessThan">
      <formula>-110</formula>
    </cfRule>
    <cfRule type="cellIs" dxfId="175" priority="2" operator="greaterThan">
      <formula>110</formula>
    </cfRule>
  </conditionalFormatting>
  <conditionalFormatting sqref="Z1:AA3">
    <cfRule type="cellIs" dxfId="174" priority="3" operator="greaterThan">
      <formula>1.1</formula>
    </cfRule>
  </conditionalFormatting>
  <conditionalFormatting sqref="AA1:AA3">
    <cfRule type="cellIs" dxfId="173" priority="6" operator="lessThan">
      <formula>-1.1</formula>
    </cfRule>
  </conditionalFormatting>
  <conditionalFormatting sqref="BD1:BD3">
    <cfRule type="cellIs" dxfId="172" priority="4" operator="lessThan">
      <formula>-1.1</formula>
    </cfRule>
    <cfRule type="cellIs" dxfId="171"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951C-4510-48C2-8FF9-7F566C7A34D1}">
  <dimension ref="A1"/>
  <sheetViews>
    <sheetView topLeftCell="A40" workbookViewId="0"/>
  </sheetViews>
  <sheetFormatPr defaultRowHeight="12.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E98C-DADC-4AD1-BA90-AB91272D4E8B}">
  <sheetPr>
    <tabColor rgb="FFFFFF00"/>
  </sheetPr>
  <dimension ref="A1:S214"/>
  <sheetViews>
    <sheetView showGridLines="0" showZeros="0" topLeftCell="A172" zoomScale="70" zoomScaleNormal="70" workbookViewId="0">
      <selection activeCell="S10" sqref="S10"/>
    </sheetView>
  </sheetViews>
  <sheetFormatPr defaultColWidth="14.453125" defaultRowHeight="12.5" x14ac:dyDescent="0.25"/>
  <cols>
    <col min="1" max="1" width="11.453125" style="44" customWidth="1"/>
    <col min="2" max="2" width="45.54296875" style="319" customWidth="1"/>
    <col min="3" max="3" width="13.54296875" style="272" customWidth="1"/>
    <col min="4" max="4" width="12.453125" style="272" customWidth="1"/>
    <col min="5" max="5" width="16.453125" style="272" customWidth="1"/>
    <col min="6" max="6" width="18.54296875" style="269" customWidth="1"/>
    <col min="7" max="7" width="18.54296875" style="273" customWidth="1"/>
    <col min="8" max="9" width="15.54296875" style="269" customWidth="1"/>
    <col min="10" max="10" width="23.1796875" style="317" customWidth="1"/>
    <col min="11" max="11" width="26.453125" style="269" customWidth="1"/>
    <col min="12" max="12" width="15.54296875" style="269" customWidth="1"/>
    <col min="13" max="13" width="18.81640625" style="317" customWidth="1"/>
    <col min="14" max="14" width="26.453125" style="269" customWidth="1"/>
    <col min="15" max="15" width="15.54296875" style="269" customWidth="1"/>
    <col min="16" max="16" width="18.81640625" style="317" customWidth="1"/>
    <col min="17" max="17" width="15.54296875" style="269" customWidth="1"/>
    <col min="18" max="18" width="19.453125" style="270" customWidth="1"/>
    <col min="19" max="19" width="18.453125" style="316" customWidth="1"/>
    <col min="20" max="16384" width="14.453125" style="272"/>
  </cols>
  <sheetData>
    <row r="1" spans="1:19" s="268" customFormat="1" ht="18.649999999999999" customHeight="1" x14ac:dyDescent="0.45">
      <c r="A1" s="238" t="s">
        <v>112</v>
      </c>
      <c r="B1" s="239">
        <v>7.4999999999999997E-2</v>
      </c>
      <c r="C1" s="239"/>
      <c r="D1" s="265"/>
      <c r="E1" s="155"/>
      <c r="F1" s="266"/>
      <c r="G1" s="243"/>
      <c r="H1" s="244"/>
      <c r="I1" s="245"/>
      <c r="J1" s="267"/>
      <c r="K1" s="267"/>
      <c r="L1" s="267"/>
      <c r="M1" s="267"/>
      <c r="N1" s="267"/>
      <c r="O1" s="267"/>
      <c r="P1" s="267"/>
      <c r="Q1" s="267"/>
      <c r="R1" s="267"/>
      <c r="S1" s="267"/>
    </row>
    <row r="2" spans="1:19" ht="39.65" customHeight="1" x14ac:dyDescent="0.25">
      <c r="A2" s="897" t="s">
        <v>364</v>
      </c>
      <c r="B2" s="898"/>
      <c r="C2" s="525" t="s">
        <v>406</v>
      </c>
      <c r="D2" s="525"/>
      <c r="E2" s="525"/>
      <c r="F2" s="525"/>
      <c r="G2" s="525"/>
      <c r="H2" s="525"/>
      <c r="I2" s="525"/>
      <c r="J2" s="748"/>
      <c r="M2" s="271"/>
      <c r="P2" s="271"/>
      <c r="S2" s="256"/>
    </row>
    <row r="3" spans="1:19" ht="33.65" customHeight="1" x14ac:dyDescent="0.25">
      <c r="A3" s="897" t="s">
        <v>365</v>
      </c>
      <c r="B3" s="898"/>
      <c r="C3" s="526" t="s">
        <v>116</v>
      </c>
      <c r="D3" s="526"/>
      <c r="E3" s="526"/>
      <c r="F3" s="526"/>
      <c r="G3" s="526"/>
      <c r="H3" s="526"/>
      <c r="I3" s="526"/>
      <c r="J3" s="747"/>
      <c r="L3" s="273"/>
      <c r="M3" s="274"/>
      <c r="O3" s="273"/>
      <c r="P3" s="274"/>
      <c r="Q3" s="273"/>
      <c r="S3" s="256"/>
    </row>
    <row r="4" spans="1:19" ht="34.4" customHeight="1" x14ac:dyDescent="0.25">
      <c r="A4" s="918" t="s">
        <v>118</v>
      </c>
      <c r="B4" s="918"/>
      <c r="C4" s="919" t="s">
        <v>119</v>
      </c>
      <c r="D4" s="913" t="s">
        <v>120</v>
      </c>
      <c r="E4" s="914" t="s">
        <v>121</v>
      </c>
      <c r="F4" s="915" t="s">
        <v>122</v>
      </c>
      <c r="G4" s="915"/>
      <c r="H4" s="910" t="s">
        <v>123</v>
      </c>
      <c r="I4" s="910"/>
      <c r="J4" s="910"/>
      <c r="K4" s="928" t="s">
        <v>124</v>
      </c>
      <c r="L4" s="928"/>
      <c r="M4" s="928"/>
      <c r="N4" s="925" t="s">
        <v>125</v>
      </c>
      <c r="O4" s="925"/>
      <c r="P4" s="925"/>
      <c r="Q4" s="927" t="s">
        <v>126</v>
      </c>
      <c r="R4" s="927"/>
      <c r="S4" s="927"/>
    </row>
    <row r="5" spans="1:19" ht="37.4" customHeight="1" x14ac:dyDescent="0.25">
      <c r="A5" s="918"/>
      <c r="B5" s="918"/>
      <c r="C5" s="919"/>
      <c r="D5" s="913"/>
      <c r="E5" s="914"/>
      <c r="F5" s="915"/>
      <c r="G5" s="915"/>
      <c r="H5" s="912" t="s">
        <v>127</v>
      </c>
      <c r="I5" s="912"/>
      <c r="J5" s="911" t="s">
        <v>129</v>
      </c>
      <c r="K5" s="929" t="s">
        <v>127</v>
      </c>
      <c r="L5" s="929"/>
      <c r="M5" s="911" t="s">
        <v>129</v>
      </c>
      <c r="N5" s="926" t="s">
        <v>127</v>
      </c>
      <c r="O5" s="926"/>
      <c r="P5" s="911" t="s">
        <v>129</v>
      </c>
      <c r="Q5" s="381" t="s">
        <v>127</v>
      </c>
      <c r="R5" s="382" t="s">
        <v>128</v>
      </c>
      <c r="S5" s="382" t="s">
        <v>130</v>
      </c>
    </row>
    <row r="6" spans="1:19" ht="41.15" customHeight="1" x14ac:dyDescent="0.25">
      <c r="A6" s="918"/>
      <c r="B6" s="918"/>
      <c r="C6" s="919"/>
      <c r="D6" s="913"/>
      <c r="E6" s="546" t="s">
        <v>366</v>
      </c>
      <c r="F6" s="546" t="s">
        <v>366</v>
      </c>
      <c r="G6" s="547" t="s">
        <v>86</v>
      </c>
      <c r="H6" s="549" t="s">
        <v>366</v>
      </c>
      <c r="I6" s="550" t="s">
        <v>86</v>
      </c>
      <c r="J6" s="911"/>
      <c r="K6" s="383" t="s">
        <v>366</v>
      </c>
      <c r="L6" s="383" t="s">
        <v>86</v>
      </c>
      <c r="M6" s="911"/>
      <c r="N6" s="548" t="s">
        <v>367</v>
      </c>
      <c r="O6" s="548" t="s">
        <v>86</v>
      </c>
      <c r="P6" s="911"/>
      <c r="Q6" s="383" t="s">
        <v>86</v>
      </c>
      <c r="R6" s="383" t="s">
        <v>86</v>
      </c>
      <c r="S6" s="384" t="s">
        <v>132</v>
      </c>
    </row>
    <row r="7" spans="1:19" ht="13" thickBot="1" x14ac:dyDescent="0.3"/>
    <row r="8" spans="1:19" s="278" customFormat="1" ht="33" customHeight="1" thickBot="1" x14ac:dyDescent="0.3">
      <c r="A8" s="917" t="s">
        <v>133</v>
      </c>
      <c r="B8" s="917"/>
      <c r="C8" s="917"/>
      <c r="D8" s="917"/>
      <c r="E8" s="917"/>
      <c r="F8" s="917"/>
      <c r="G8" s="917"/>
      <c r="H8" s="275"/>
      <c r="I8" s="275"/>
      <c r="J8" s="373"/>
      <c r="K8" s="275"/>
      <c r="L8" s="275"/>
      <c r="M8" s="277"/>
      <c r="N8" s="275"/>
      <c r="O8" s="275"/>
      <c r="P8" s="277"/>
      <c r="Q8" s="275"/>
      <c r="R8" s="275"/>
      <c r="S8" s="276"/>
    </row>
    <row r="9" spans="1:19" ht="22.4" customHeight="1" x14ac:dyDescent="0.25">
      <c r="A9" s="128">
        <v>1</v>
      </c>
      <c r="B9" s="916" t="s">
        <v>368</v>
      </c>
      <c r="C9" s="916"/>
      <c r="D9" s="916"/>
      <c r="E9" s="916"/>
      <c r="F9" s="916"/>
      <c r="G9" s="916"/>
      <c r="H9" s="279"/>
      <c r="I9" s="280"/>
      <c r="J9" s="374"/>
      <c r="K9" s="279"/>
      <c r="L9" s="280"/>
      <c r="M9" s="282"/>
      <c r="N9" s="279"/>
      <c r="O9" s="280"/>
      <c r="P9" s="282"/>
      <c r="Q9" s="280"/>
      <c r="R9" s="280"/>
      <c r="S9" s="281"/>
    </row>
    <row r="10" spans="1:19" ht="13" x14ac:dyDescent="0.25">
      <c r="A10" s="538" t="s">
        <v>369</v>
      </c>
      <c r="B10" s="538"/>
      <c r="C10" s="283"/>
      <c r="D10" s="283"/>
      <c r="E10" s="284"/>
      <c r="F10" s="21">
        <f>(D10*E10)</f>
        <v>0</v>
      </c>
      <c r="G10" s="156">
        <f>F10*'Consolidated Budget'!F$8</f>
        <v>0</v>
      </c>
      <c r="H10" s="385"/>
      <c r="I10" s="386"/>
      <c r="J10" s="372"/>
      <c r="K10" s="286"/>
      <c r="L10" s="285"/>
      <c r="M10" s="287"/>
      <c r="N10" s="286"/>
      <c r="O10" s="285"/>
      <c r="P10" s="287"/>
      <c r="Q10" s="285"/>
      <c r="R10" s="22">
        <f t="shared" ref="R10:R30" si="0">$G10-Q10</f>
        <v>0</v>
      </c>
      <c r="S10" s="23">
        <f t="shared" ref="S10:S29" si="1">IFERROR(Q10/$G10,0)</f>
        <v>0</v>
      </c>
    </row>
    <row r="11" spans="1:19" ht="13" x14ac:dyDescent="0.25">
      <c r="A11" s="538" t="s">
        <v>370</v>
      </c>
      <c r="B11" s="538"/>
      <c r="C11" s="289" t="s">
        <v>371</v>
      </c>
      <c r="D11" s="289"/>
      <c r="E11" s="290"/>
      <c r="F11" s="406">
        <f>D11*E11</f>
        <v>0</v>
      </c>
      <c r="G11" s="156">
        <f>F11*'Consolidated Budget'!F$8</f>
        <v>0</v>
      </c>
      <c r="H11" s="408"/>
      <c r="I11" s="409"/>
      <c r="J11" s="372"/>
      <c r="K11" s="292">
        <v>0</v>
      </c>
      <c r="L11" s="292">
        <v>0</v>
      </c>
      <c r="M11" s="287"/>
      <c r="N11" s="292"/>
      <c r="O11" s="291"/>
      <c r="P11" s="287"/>
      <c r="Q11" s="291">
        <f t="shared" ref="Q11:Q30" si="2">I11+L11+O11</f>
        <v>0</v>
      </c>
      <c r="R11" s="22">
        <f t="shared" si="0"/>
        <v>0</v>
      </c>
      <c r="S11" s="23">
        <f t="shared" si="1"/>
        <v>0</v>
      </c>
    </row>
    <row r="12" spans="1:19" ht="13" x14ac:dyDescent="0.25">
      <c r="A12" s="538" t="s">
        <v>372</v>
      </c>
      <c r="B12" s="538"/>
      <c r="C12" s="283" t="s">
        <v>371</v>
      </c>
      <c r="D12" s="283"/>
      <c r="E12" s="284"/>
      <c r="F12" s="406">
        <f t="shared" ref="F12:F29" si="3">D12*E12</f>
        <v>0</v>
      </c>
      <c r="G12" s="156">
        <f>F12*'Consolidated Budget'!F$8</f>
        <v>0</v>
      </c>
      <c r="H12" s="408"/>
      <c r="I12" s="409"/>
      <c r="J12" s="372"/>
      <c r="K12" s="286"/>
      <c r="L12" s="291"/>
      <c r="M12" s="287"/>
      <c r="N12" s="286"/>
      <c r="O12" s="285"/>
      <c r="P12" s="287"/>
      <c r="Q12" s="291">
        <f t="shared" si="2"/>
        <v>0</v>
      </c>
      <c r="R12" s="22">
        <f t="shared" si="0"/>
        <v>0</v>
      </c>
      <c r="S12" s="23">
        <f t="shared" si="1"/>
        <v>0</v>
      </c>
    </row>
    <row r="13" spans="1:19" ht="13" x14ac:dyDescent="0.25">
      <c r="A13" s="538" t="s">
        <v>373</v>
      </c>
      <c r="B13" s="538"/>
      <c r="C13" s="283" t="s">
        <v>371</v>
      </c>
      <c r="D13" s="283"/>
      <c r="E13" s="284"/>
      <c r="F13" s="406">
        <f t="shared" si="3"/>
        <v>0</v>
      </c>
      <c r="G13" s="156">
        <f>F13*'Consolidated Budget'!F$8</f>
        <v>0</v>
      </c>
      <c r="H13" s="408"/>
      <c r="I13" s="410"/>
      <c r="J13" s="372"/>
      <c r="K13" s="286"/>
      <c r="L13" s="285"/>
      <c r="M13" s="287"/>
      <c r="N13" s="286"/>
      <c r="O13" s="285"/>
      <c r="P13" s="287"/>
      <c r="Q13" s="291">
        <f t="shared" si="2"/>
        <v>0</v>
      </c>
      <c r="R13" s="22">
        <f t="shared" si="0"/>
        <v>0</v>
      </c>
      <c r="S13" s="23">
        <f t="shared" si="1"/>
        <v>0</v>
      </c>
    </row>
    <row r="14" spans="1:19" ht="13" x14ac:dyDescent="0.25">
      <c r="A14" s="538" t="s">
        <v>374</v>
      </c>
      <c r="B14" s="538"/>
      <c r="C14" s="283" t="s">
        <v>371</v>
      </c>
      <c r="D14" s="283"/>
      <c r="E14" s="284"/>
      <c r="F14" s="406">
        <f t="shared" si="3"/>
        <v>0</v>
      </c>
      <c r="G14" s="156">
        <f>F14*'Consolidated Budget'!F$8</f>
        <v>0</v>
      </c>
      <c r="H14" s="408"/>
      <c r="I14" s="409"/>
      <c r="J14" s="372"/>
      <c r="K14" s="286"/>
      <c r="L14" s="285"/>
      <c r="M14" s="287"/>
      <c r="N14" s="286"/>
      <c r="O14" s="285"/>
      <c r="P14" s="287"/>
      <c r="Q14" s="291">
        <f t="shared" si="2"/>
        <v>0</v>
      </c>
      <c r="R14" s="22">
        <f t="shared" si="0"/>
        <v>0</v>
      </c>
      <c r="S14" s="23">
        <f t="shared" si="1"/>
        <v>0</v>
      </c>
    </row>
    <row r="15" spans="1:19" ht="13" x14ac:dyDescent="0.25">
      <c r="A15" s="538" t="s">
        <v>375</v>
      </c>
      <c r="B15" s="538"/>
      <c r="C15" s="283" t="s">
        <v>371</v>
      </c>
      <c r="D15" s="283"/>
      <c r="E15" s="284"/>
      <c r="F15" s="406">
        <f t="shared" si="3"/>
        <v>0</v>
      </c>
      <c r="G15" s="156">
        <f>F15*'Consolidated Budget'!F$8</f>
        <v>0</v>
      </c>
      <c r="H15" s="408"/>
      <c r="I15" s="409"/>
      <c r="J15" s="372"/>
      <c r="K15" s="286"/>
      <c r="L15" s="285"/>
      <c r="M15" s="287"/>
      <c r="N15" s="286"/>
      <c r="O15" s="285"/>
      <c r="P15" s="287"/>
      <c r="Q15" s="291">
        <f t="shared" si="2"/>
        <v>0</v>
      </c>
      <c r="R15" s="22">
        <f t="shared" si="0"/>
        <v>0</v>
      </c>
      <c r="S15" s="23">
        <f t="shared" si="1"/>
        <v>0</v>
      </c>
    </row>
    <row r="16" spans="1:19" ht="13" x14ac:dyDescent="0.25">
      <c r="A16" s="538" t="s">
        <v>376</v>
      </c>
      <c r="B16" s="538"/>
      <c r="C16" s="539" t="s">
        <v>371</v>
      </c>
      <c r="D16" s="539"/>
      <c r="E16" s="143"/>
      <c r="F16" s="540">
        <f t="shared" si="3"/>
        <v>0</v>
      </c>
      <c r="G16" s="156">
        <f>F16*'Consolidated Budget'!F$8</f>
        <v>0</v>
      </c>
      <c r="H16" s="408"/>
      <c r="I16" s="410"/>
      <c r="J16" s="372"/>
      <c r="K16" s="286"/>
      <c r="L16" s="285"/>
      <c r="M16" s="287"/>
      <c r="N16" s="286"/>
      <c r="O16" s="285"/>
      <c r="P16" s="287"/>
      <c r="Q16" s="291">
        <f t="shared" si="2"/>
        <v>0</v>
      </c>
      <c r="R16" s="22">
        <f t="shared" si="0"/>
        <v>0</v>
      </c>
      <c r="S16" s="23">
        <f t="shared" si="1"/>
        <v>0</v>
      </c>
    </row>
    <row r="17" spans="1:19" ht="13" x14ac:dyDescent="0.25">
      <c r="A17" s="538" t="s">
        <v>377</v>
      </c>
      <c r="B17" s="541"/>
      <c r="C17" s="542" t="s">
        <v>371</v>
      </c>
      <c r="D17" s="542"/>
      <c r="E17" s="543"/>
      <c r="F17" s="540">
        <f t="shared" si="3"/>
        <v>0</v>
      </c>
      <c r="G17" s="156">
        <f>F17*'Consolidated Budget'!F$8</f>
        <v>0</v>
      </c>
      <c r="H17" s="408"/>
      <c r="I17" s="410"/>
      <c r="J17" s="372"/>
      <c r="K17" s="292"/>
      <c r="L17" s="291"/>
      <c r="M17" s="287"/>
      <c r="N17" s="292"/>
      <c r="O17" s="291"/>
      <c r="P17" s="287"/>
      <c r="Q17" s="291">
        <f t="shared" si="2"/>
        <v>0</v>
      </c>
      <c r="R17" s="22">
        <f t="shared" si="0"/>
        <v>0</v>
      </c>
      <c r="S17" s="23">
        <f t="shared" si="1"/>
        <v>0</v>
      </c>
    </row>
    <row r="18" spans="1:19" ht="13" x14ac:dyDescent="0.25">
      <c r="A18" s="538" t="s">
        <v>378</v>
      </c>
      <c r="B18" s="541"/>
      <c r="C18" s="542" t="s">
        <v>371</v>
      </c>
      <c r="D18" s="542"/>
      <c r="E18" s="543"/>
      <c r="F18" s="540">
        <f>D18*E18</f>
        <v>0</v>
      </c>
      <c r="G18" s="156">
        <f>F18*'Consolidated Budget'!F$8</f>
        <v>0</v>
      </c>
      <c r="H18" s="408"/>
      <c r="I18" s="410"/>
      <c r="J18" s="372"/>
      <c r="K18" s="286"/>
      <c r="L18" s="285"/>
      <c r="M18" s="287"/>
      <c r="N18" s="286"/>
      <c r="O18" s="285"/>
      <c r="P18" s="287"/>
      <c r="Q18" s="291">
        <f t="shared" si="2"/>
        <v>0</v>
      </c>
      <c r="R18" s="22">
        <f t="shared" si="0"/>
        <v>0</v>
      </c>
      <c r="S18" s="23">
        <f t="shared" si="1"/>
        <v>0</v>
      </c>
    </row>
    <row r="19" spans="1:19" ht="13" x14ac:dyDescent="0.25">
      <c r="A19" s="538" t="s">
        <v>379</v>
      </c>
      <c r="B19" s="538"/>
      <c r="C19" s="539" t="s">
        <v>371</v>
      </c>
      <c r="D19" s="539"/>
      <c r="E19" s="143"/>
      <c r="F19" s="540">
        <f t="shared" si="3"/>
        <v>0</v>
      </c>
      <c r="G19" s="156">
        <f>F19*'Consolidated Budget'!F$8</f>
        <v>0</v>
      </c>
      <c r="H19" s="408"/>
      <c r="I19" s="410"/>
      <c r="J19" s="372"/>
      <c r="K19" s="286"/>
      <c r="L19" s="285"/>
      <c r="M19" s="287"/>
      <c r="N19" s="286"/>
      <c r="O19" s="285"/>
      <c r="P19" s="287"/>
      <c r="Q19" s="291">
        <f t="shared" si="2"/>
        <v>0</v>
      </c>
      <c r="R19" s="22">
        <f t="shared" si="0"/>
        <v>0</v>
      </c>
      <c r="S19" s="23">
        <f t="shared" si="1"/>
        <v>0</v>
      </c>
    </row>
    <row r="20" spans="1:19" ht="13" x14ac:dyDescent="0.25">
      <c r="A20" s="538" t="s">
        <v>380</v>
      </c>
      <c r="B20" s="538"/>
      <c r="C20" s="539" t="s">
        <v>371</v>
      </c>
      <c r="D20" s="539"/>
      <c r="E20" s="143"/>
      <c r="F20" s="540">
        <f t="shared" si="3"/>
        <v>0</v>
      </c>
      <c r="G20" s="156">
        <f>F20*'Consolidated Budget'!F$8</f>
        <v>0</v>
      </c>
      <c r="H20" s="408"/>
      <c r="I20" s="410"/>
      <c r="J20" s="372"/>
      <c r="K20" s="286"/>
      <c r="L20" s="285"/>
      <c r="M20" s="287"/>
      <c r="N20" s="286"/>
      <c r="O20" s="285"/>
      <c r="P20" s="287"/>
      <c r="Q20" s="291">
        <f t="shared" si="2"/>
        <v>0</v>
      </c>
      <c r="R20" s="22">
        <f t="shared" si="0"/>
        <v>0</v>
      </c>
      <c r="S20" s="466">
        <f t="shared" si="1"/>
        <v>0</v>
      </c>
    </row>
    <row r="21" spans="1:19" ht="13" x14ac:dyDescent="0.25">
      <c r="A21" s="538" t="s">
        <v>381</v>
      </c>
      <c r="B21" s="538"/>
      <c r="C21" s="539" t="s">
        <v>371</v>
      </c>
      <c r="D21" s="539"/>
      <c r="E21" s="143"/>
      <c r="F21" s="540">
        <f t="shared" si="3"/>
        <v>0</v>
      </c>
      <c r="G21" s="156">
        <f>F21*'Consolidated Budget'!F$8</f>
        <v>0</v>
      </c>
      <c r="H21" s="408"/>
      <c r="I21" s="410"/>
      <c r="J21" s="372"/>
      <c r="K21" s="286"/>
      <c r="L21" s="285"/>
      <c r="M21" s="287"/>
      <c r="N21" s="286"/>
      <c r="O21" s="285"/>
      <c r="P21" s="287"/>
      <c r="Q21" s="291">
        <f t="shared" si="2"/>
        <v>0</v>
      </c>
      <c r="R21" s="22">
        <f t="shared" si="0"/>
        <v>0</v>
      </c>
      <c r="S21" s="23">
        <f t="shared" si="1"/>
        <v>0</v>
      </c>
    </row>
    <row r="22" spans="1:19" ht="13" x14ac:dyDescent="0.25">
      <c r="A22" s="538" t="s">
        <v>382</v>
      </c>
      <c r="B22" s="538"/>
      <c r="C22" s="539" t="s">
        <v>371</v>
      </c>
      <c r="D22" s="539"/>
      <c r="E22" s="143"/>
      <c r="F22" s="540">
        <f t="shared" si="3"/>
        <v>0</v>
      </c>
      <c r="G22" s="156">
        <f>F22*'Consolidated Budget'!F$8</f>
        <v>0</v>
      </c>
      <c r="H22" s="408"/>
      <c r="I22" s="410"/>
      <c r="J22" s="372"/>
      <c r="K22" s="286"/>
      <c r="L22" s="285"/>
      <c r="M22" s="287"/>
      <c r="N22" s="286"/>
      <c r="O22" s="285"/>
      <c r="P22" s="287"/>
      <c r="Q22" s="291">
        <f t="shared" si="2"/>
        <v>0</v>
      </c>
      <c r="R22" s="22">
        <f t="shared" si="0"/>
        <v>0</v>
      </c>
      <c r="S22" s="23">
        <f t="shared" si="1"/>
        <v>0</v>
      </c>
    </row>
    <row r="23" spans="1:19" ht="13" x14ac:dyDescent="0.25">
      <c r="A23" s="538" t="s">
        <v>383</v>
      </c>
      <c r="B23" s="538"/>
      <c r="C23" s="539" t="s">
        <v>371</v>
      </c>
      <c r="D23" s="539"/>
      <c r="E23" s="143"/>
      <c r="F23" s="540">
        <f>D23*E23</f>
        <v>0</v>
      </c>
      <c r="G23" s="156">
        <f>F23*'Consolidated Budget'!F$8</f>
        <v>0</v>
      </c>
      <c r="H23" s="408"/>
      <c r="I23" s="410"/>
      <c r="J23" s="372"/>
      <c r="K23" s="292"/>
      <c r="L23" s="291"/>
      <c r="M23" s="287"/>
      <c r="N23" s="292"/>
      <c r="O23" s="291"/>
      <c r="P23" s="287"/>
      <c r="Q23" s="291">
        <f t="shared" si="2"/>
        <v>0</v>
      </c>
      <c r="R23" s="22">
        <f t="shared" si="0"/>
        <v>0</v>
      </c>
      <c r="S23" s="23">
        <f t="shared" si="1"/>
        <v>0</v>
      </c>
    </row>
    <row r="24" spans="1:19" ht="13" x14ac:dyDescent="0.25">
      <c r="A24" s="538" t="s">
        <v>384</v>
      </c>
      <c r="B24" s="541"/>
      <c r="C24" s="542" t="s">
        <v>371</v>
      </c>
      <c r="D24" s="542"/>
      <c r="E24" s="543"/>
      <c r="F24" s="540">
        <f>D24*E24</f>
        <v>0</v>
      </c>
      <c r="G24" s="156">
        <f>F24*'Consolidated Budget'!F$8</f>
        <v>0</v>
      </c>
      <c r="H24" s="408"/>
      <c r="I24" s="410"/>
      <c r="J24" s="372"/>
      <c r="K24" s="286"/>
      <c r="L24" s="285"/>
      <c r="M24" s="287"/>
      <c r="N24" s="286"/>
      <c r="O24" s="285"/>
      <c r="P24" s="287"/>
      <c r="Q24" s="291">
        <f t="shared" si="2"/>
        <v>0</v>
      </c>
      <c r="R24" s="22">
        <f t="shared" si="0"/>
        <v>0</v>
      </c>
      <c r="S24" s="23">
        <f t="shared" si="1"/>
        <v>0</v>
      </c>
    </row>
    <row r="25" spans="1:19" ht="13" x14ac:dyDescent="0.25">
      <c r="A25" s="538" t="s">
        <v>385</v>
      </c>
      <c r="B25" s="538"/>
      <c r="C25" s="539" t="s">
        <v>371</v>
      </c>
      <c r="D25" s="539"/>
      <c r="E25" s="143"/>
      <c r="F25" s="540">
        <f>D25*E25</f>
        <v>0</v>
      </c>
      <c r="G25" s="156">
        <f>F25*'Consolidated Budget'!F$8</f>
        <v>0</v>
      </c>
      <c r="H25" s="408"/>
      <c r="I25" s="410"/>
      <c r="J25" s="372"/>
      <c r="K25" s="286"/>
      <c r="L25" s="285"/>
      <c r="M25" s="287"/>
      <c r="N25" s="286"/>
      <c r="O25" s="285"/>
      <c r="P25" s="287"/>
      <c r="Q25" s="291">
        <f t="shared" si="2"/>
        <v>0</v>
      </c>
      <c r="R25" s="22">
        <f t="shared" si="0"/>
        <v>0</v>
      </c>
      <c r="S25" s="23">
        <f t="shared" si="1"/>
        <v>0</v>
      </c>
    </row>
    <row r="26" spans="1:19" ht="13" x14ac:dyDescent="0.25">
      <c r="A26" s="538" t="s">
        <v>386</v>
      </c>
      <c r="B26" s="538"/>
      <c r="C26" s="539" t="s">
        <v>371</v>
      </c>
      <c r="D26" s="539"/>
      <c r="E26" s="143"/>
      <c r="F26" s="540">
        <f t="shared" si="3"/>
        <v>0</v>
      </c>
      <c r="G26" s="156">
        <f>F26*'Consolidated Budget'!F$8</f>
        <v>0</v>
      </c>
      <c r="H26" s="408"/>
      <c r="I26" s="410"/>
      <c r="J26" s="372"/>
      <c r="K26" s="286"/>
      <c r="L26" s="285"/>
      <c r="M26" s="287"/>
      <c r="N26" s="286"/>
      <c r="O26" s="285"/>
      <c r="P26" s="287"/>
      <c r="Q26" s="291">
        <f t="shared" si="2"/>
        <v>0</v>
      </c>
      <c r="R26" s="22">
        <f t="shared" si="0"/>
        <v>0</v>
      </c>
      <c r="S26" s="23">
        <f t="shared" si="1"/>
        <v>0</v>
      </c>
    </row>
    <row r="27" spans="1:19" ht="13" x14ac:dyDescent="0.25">
      <c r="A27" s="538" t="s">
        <v>387</v>
      </c>
      <c r="B27" s="538"/>
      <c r="C27" s="539" t="s">
        <v>371</v>
      </c>
      <c r="D27" s="539"/>
      <c r="E27" s="544"/>
      <c r="F27" s="540">
        <f t="shared" si="3"/>
        <v>0</v>
      </c>
      <c r="G27" s="156">
        <f>F27*'Consolidated Budget'!F$8</f>
        <v>0</v>
      </c>
      <c r="H27" s="408"/>
      <c r="I27" s="410"/>
      <c r="J27" s="372"/>
      <c r="K27" s="286"/>
      <c r="L27" s="285"/>
      <c r="M27" s="287"/>
      <c r="N27" s="286"/>
      <c r="O27" s="285"/>
      <c r="P27" s="287"/>
      <c r="Q27" s="291">
        <f t="shared" si="2"/>
        <v>0</v>
      </c>
      <c r="R27" s="22">
        <f t="shared" si="0"/>
        <v>0</v>
      </c>
      <c r="S27" s="23">
        <f t="shared" si="1"/>
        <v>0</v>
      </c>
    </row>
    <row r="28" spans="1:19" ht="13" x14ac:dyDescent="0.25">
      <c r="A28" s="538" t="s">
        <v>388</v>
      </c>
      <c r="B28" s="538"/>
      <c r="C28" s="539" t="s">
        <v>371</v>
      </c>
      <c r="D28" s="539"/>
      <c r="E28" s="143"/>
      <c r="F28" s="540">
        <f t="shared" si="3"/>
        <v>0</v>
      </c>
      <c r="G28" s="156">
        <f>F28*'Consolidated Budget'!F$8</f>
        <v>0</v>
      </c>
      <c r="H28" s="408"/>
      <c r="I28" s="410"/>
      <c r="J28" s="372"/>
      <c r="K28" s="286"/>
      <c r="L28" s="285"/>
      <c r="M28" s="287"/>
      <c r="N28" s="286"/>
      <c r="O28" s="285"/>
      <c r="P28" s="287"/>
      <c r="Q28" s="291">
        <f t="shared" si="2"/>
        <v>0</v>
      </c>
      <c r="R28" s="22">
        <f t="shared" si="0"/>
        <v>0</v>
      </c>
      <c r="S28" s="466">
        <f t="shared" si="1"/>
        <v>0</v>
      </c>
    </row>
    <row r="29" spans="1:19" ht="13" x14ac:dyDescent="0.25">
      <c r="A29" s="538" t="s">
        <v>389</v>
      </c>
      <c r="B29" s="538"/>
      <c r="C29" s="539" t="s">
        <v>371</v>
      </c>
      <c r="D29" s="539"/>
      <c r="E29" s="143"/>
      <c r="F29" s="540">
        <f t="shared" si="3"/>
        <v>0</v>
      </c>
      <c r="G29" s="156">
        <f>F29*'Consolidated Budget'!F$8</f>
        <v>0</v>
      </c>
      <c r="H29" s="408"/>
      <c r="I29" s="410"/>
      <c r="J29" s="372"/>
      <c r="K29" s="292"/>
      <c r="L29" s="291"/>
      <c r="M29" s="287"/>
      <c r="N29" s="292"/>
      <c r="O29" s="291"/>
      <c r="P29" s="287"/>
      <c r="Q29" s="291">
        <f t="shared" si="2"/>
        <v>0</v>
      </c>
      <c r="R29" s="22">
        <f t="shared" si="0"/>
        <v>0</v>
      </c>
      <c r="S29" s="23">
        <f t="shared" si="1"/>
        <v>0</v>
      </c>
    </row>
    <row r="30" spans="1:19" ht="13" x14ac:dyDescent="0.25">
      <c r="A30" s="398"/>
      <c r="B30" s="399"/>
      <c r="C30" s="400"/>
      <c r="D30" s="400"/>
      <c r="E30" s="401"/>
      <c r="F30" s="318"/>
      <c r="G30" s="415"/>
      <c r="H30" s="416"/>
      <c r="I30" s="416"/>
      <c r="J30" s="372"/>
      <c r="K30" s="296"/>
      <c r="L30" s="296"/>
      <c r="M30" s="287"/>
      <c r="N30" s="296"/>
      <c r="O30" s="296"/>
      <c r="P30" s="403"/>
      <c r="Q30" s="291">
        <f t="shared" si="2"/>
        <v>0</v>
      </c>
      <c r="R30" s="22">
        <f t="shared" si="0"/>
        <v>0</v>
      </c>
      <c r="S30" s="23">
        <f t="shared" ref="S30" si="4">IFERROR(R30/$G30,0)</f>
        <v>0</v>
      </c>
    </row>
    <row r="31" spans="1:19" ht="22.4" customHeight="1" x14ac:dyDescent="0.25">
      <c r="A31" s="899" t="s">
        <v>135</v>
      </c>
      <c r="B31" s="899"/>
      <c r="C31" s="899"/>
      <c r="D31" s="899"/>
      <c r="E31" s="899"/>
      <c r="F31" s="34">
        <f>SUM(F10:F29)</f>
        <v>0</v>
      </c>
      <c r="G31" s="34">
        <f t="shared" ref="G31:I31" si="5">SUM(G10:G29)</f>
        <v>0</v>
      </c>
      <c r="H31" s="34">
        <f t="shared" si="5"/>
        <v>0</v>
      </c>
      <c r="I31" s="34">
        <f t="shared" si="5"/>
        <v>0</v>
      </c>
      <c r="J31" s="372"/>
      <c r="K31" s="34">
        <f t="shared" ref="K31:L31" si="6">SUM(K10:K29)</f>
        <v>0</v>
      </c>
      <c r="L31" s="34">
        <f t="shared" si="6"/>
        <v>0</v>
      </c>
      <c r="M31" s="287"/>
      <c r="N31" s="34">
        <f t="shared" ref="N31:O31" si="7">SUM(N10:N29)</f>
        <v>0</v>
      </c>
      <c r="O31" s="34">
        <f t="shared" si="7"/>
        <v>0</v>
      </c>
      <c r="P31" s="34"/>
      <c r="Q31" s="34">
        <f t="shared" ref="Q31:R31" si="8">SUM(Q10:Q29)</f>
        <v>0</v>
      </c>
      <c r="R31" s="34">
        <f t="shared" si="8"/>
        <v>0</v>
      </c>
      <c r="S31" s="23">
        <f t="shared" ref="S31" si="9">IFERROR(Q31/$G31,0)</f>
        <v>0</v>
      </c>
    </row>
    <row r="32" spans="1:19" ht="29.9" customHeight="1" x14ac:dyDescent="0.25">
      <c r="A32" s="128">
        <v>2</v>
      </c>
      <c r="B32" s="900" t="s">
        <v>390</v>
      </c>
      <c r="C32" s="900"/>
      <c r="D32" s="900"/>
      <c r="E32" s="900"/>
      <c r="F32" s="900"/>
      <c r="G32" s="900"/>
      <c r="H32" s="389"/>
      <c r="I32" s="390"/>
      <c r="J32" s="372"/>
      <c r="K32" s="279"/>
      <c r="L32" s="160"/>
      <c r="M32" s="287"/>
      <c r="N32" s="279"/>
      <c r="O32" s="160"/>
      <c r="P32" s="287"/>
      <c r="Q32" s="160"/>
      <c r="R32" s="160" t="e">
        <f>#REF!-Q32</f>
        <v>#REF!</v>
      </c>
      <c r="S32" s="161">
        <f t="shared" ref="S32" si="10">IFERROR(R32/$G32,0)</f>
        <v>0</v>
      </c>
    </row>
    <row r="33" spans="1:19" ht="13" x14ac:dyDescent="0.25">
      <c r="A33" s="24" t="s">
        <v>137</v>
      </c>
      <c r="B33" s="24" t="s">
        <v>48</v>
      </c>
      <c r="C33" s="866"/>
      <c r="D33" s="866"/>
      <c r="E33" s="866"/>
      <c r="F33" s="26">
        <f>SUM(F34:F41)</f>
        <v>0</v>
      </c>
      <c r="G33" s="26">
        <f>SUM(G34:G41)</f>
        <v>0</v>
      </c>
      <c r="H33" s="387">
        <f t="shared" ref="H33:I33" si="11">SUM(H34:H41)</f>
        <v>0</v>
      </c>
      <c r="I33" s="387">
        <f t="shared" si="11"/>
        <v>0</v>
      </c>
      <c r="J33" s="372"/>
      <c r="K33" s="26">
        <f t="shared" ref="K33:L33" si="12">SUM(K34:K41)</f>
        <v>0</v>
      </c>
      <c r="L33" s="26">
        <f t="shared" si="12"/>
        <v>0</v>
      </c>
      <c r="M33" s="287"/>
      <c r="N33" s="26">
        <f t="shared" ref="N33:S33" si="13">SUM(N34:N41)</f>
        <v>0</v>
      </c>
      <c r="O33" s="26">
        <f t="shared" si="13"/>
        <v>0</v>
      </c>
      <c r="P33" s="26">
        <f t="shared" si="13"/>
        <v>0</v>
      </c>
      <c r="Q33" s="26">
        <f t="shared" si="13"/>
        <v>0</v>
      </c>
      <c r="R33" s="26">
        <f t="shared" si="13"/>
        <v>0</v>
      </c>
      <c r="S33" s="26">
        <f t="shared" si="13"/>
        <v>0</v>
      </c>
    </row>
    <row r="34" spans="1:19" ht="13" x14ac:dyDescent="0.25">
      <c r="A34" s="28" t="s">
        <v>138</v>
      </c>
      <c r="B34" s="288"/>
      <c r="C34" s="289"/>
      <c r="D34" s="289"/>
      <c r="E34" s="290"/>
      <c r="F34" s="29">
        <f t="shared" ref="F34:F41" si="14">D34*E34</f>
        <v>0</v>
      </c>
      <c r="G34" s="156">
        <f>F34*'Consolidated Budget'!F$8</f>
        <v>0</v>
      </c>
      <c r="H34" s="385"/>
      <c r="I34" s="385"/>
      <c r="J34" s="372"/>
      <c r="K34" s="286"/>
      <c r="L34" s="179"/>
      <c r="M34" s="287"/>
      <c r="N34" s="286"/>
      <c r="O34" s="179"/>
      <c r="P34" s="287"/>
      <c r="Q34" s="291">
        <f t="shared" ref="Q34:Q41" si="15">I34+L34+O34</f>
        <v>0</v>
      </c>
      <c r="R34" s="22">
        <f t="shared" ref="R34:R41" si="16">$G34-Q34</f>
        <v>0</v>
      </c>
      <c r="S34" s="23">
        <f t="shared" ref="S34:S97" si="17">IFERROR(Q34/$G34,0)</f>
        <v>0</v>
      </c>
    </row>
    <row r="35" spans="1:19" ht="13" x14ac:dyDescent="0.25">
      <c r="A35" s="20" t="s">
        <v>139</v>
      </c>
      <c r="B35" s="178"/>
      <c r="C35" s="283"/>
      <c r="D35" s="283"/>
      <c r="E35" s="284"/>
      <c r="F35" s="21">
        <f t="shared" si="14"/>
        <v>0</v>
      </c>
      <c r="G35" s="156">
        <f>F35*'Consolidated Budget'!F$8</f>
        <v>0</v>
      </c>
      <c r="H35" s="385"/>
      <c r="I35" s="385"/>
      <c r="J35" s="372"/>
      <c r="K35" s="286"/>
      <c r="L35" s="179"/>
      <c r="M35" s="287"/>
      <c r="N35" s="286"/>
      <c r="O35" s="179"/>
      <c r="P35" s="287"/>
      <c r="Q35" s="291">
        <f t="shared" si="15"/>
        <v>0</v>
      </c>
      <c r="R35" s="22">
        <f t="shared" si="16"/>
        <v>0</v>
      </c>
      <c r="S35" s="23">
        <f t="shared" si="17"/>
        <v>0</v>
      </c>
    </row>
    <row r="36" spans="1:19" ht="13" x14ac:dyDescent="0.25">
      <c r="A36" s="20" t="s">
        <v>140</v>
      </c>
      <c r="B36" s="178"/>
      <c r="C36" s="283"/>
      <c r="D36" s="283"/>
      <c r="E36" s="284"/>
      <c r="F36" s="21">
        <f t="shared" si="14"/>
        <v>0</v>
      </c>
      <c r="G36" s="156">
        <f>F36*'Consolidated Budget'!F$8</f>
        <v>0</v>
      </c>
      <c r="H36" s="385"/>
      <c r="I36" s="385"/>
      <c r="J36" s="372"/>
      <c r="K36" s="286"/>
      <c r="L36" s="179"/>
      <c r="M36" s="287"/>
      <c r="N36" s="286"/>
      <c r="O36" s="179"/>
      <c r="P36" s="287"/>
      <c r="Q36" s="291">
        <f t="shared" si="15"/>
        <v>0</v>
      </c>
      <c r="R36" s="22">
        <f t="shared" si="16"/>
        <v>0</v>
      </c>
      <c r="S36" s="23">
        <f t="shared" si="17"/>
        <v>0</v>
      </c>
    </row>
    <row r="37" spans="1:19" ht="13" x14ac:dyDescent="0.25">
      <c r="A37" s="20" t="s">
        <v>141</v>
      </c>
      <c r="B37" s="178"/>
      <c r="C37" s="283"/>
      <c r="D37" s="283"/>
      <c r="E37" s="284"/>
      <c r="F37" s="21">
        <f t="shared" si="14"/>
        <v>0</v>
      </c>
      <c r="G37" s="156">
        <f>F37*'Consolidated Budget'!F$8</f>
        <v>0</v>
      </c>
      <c r="H37" s="385"/>
      <c r="I37" s="385"/>
      <c r="J37" s="372"/>
      <c r="K37" s="286"/>
      <c r="L37" s="179"/>
      <c r="M37" s="287"/>
      <c r="N37" s="286"/>
      <c r="O37" s="179"/>
      <c r="P37" s="287"/>
      <c r="Q37" s="291">
        <f t="shared" si="15"/>
        <v>0</v>
      </c>
      <c r="R37" s="22">
        <f t="shared" si="16"/>
        <v>0</v>
      </c>
      <c r="S37" s="23">
        <f t="shared" si="17"/>
        <v>0</v>
      </c>
    </row>
    <row r="38" spans="1:19" ht="13" x14ac:dyDescent="0.25">
      <c r="A38" s="20" t="s">
        <v>142</v>
      </c>
      <c r="B38" s="178"/>
      <c r="C38" s="283"/>
      <c r="D38" s="283"/>
      <c r="E38" s="284"/>
      <c r="F38" s="21">
        <f t="shared" si="14"/>
        <v>0</v>
      </c>
      <c r="G38" s="156">
        <f>F38*'Consolidated Budget'!F$8</f>
        <v>0</v>
      </c>
      <c r="H38" s="385"/>
      <c r="I38" s="385"/>
      <c r="J38" s="372"/>
      <c r="K38" s="286"/>
      <c r="L38" s="179"/>
      <c r="M38" s="287"/>
      <c r="N38" s="286"/>
      <c r="O38" s="179"/>
      <c r="P38" s="287"/>
      <c r="Q38" s="291">
        <f t="shared" si="15"/>
        <v>0</v>
      </c>
      <c r="R38" s="22">
        <f t="shared" si="16"/>
        <v>0</v>
      </c>
      <c r="S38" s="23">
        <f t="shared" si="17"/>
        <v>0</v>
      </c>
    </row>
    <row r="39" spans="1:19" ht="13" x14ac:dyDescent="0.25">
      <c r="A39" s="20" t="s">
        <v>143</v>
      </c>
      <c r="B39" s="178"/>
      <c r="C39" s="283"/>
      <c r="D39" s="283"/>
      <c r="E39" s="284"/>
      <c r="F39" s="21">
        <f t="shared" si="14"/>
        <v>0</v>
      </c>
      <c r="G39" s="156">
        <f>F39*'Consolidated Budget'!F$8</f>
        <v>0</v>
      </c>
      <c r="H39" s="385"/>
      <c r="I39" s="385"/>
      <c r="J39" s="372"/>
      <c r="K39" s="286"/>
      <c r="L39" s="179"/>
      <c r="M39" s="287"/>
      <c r="N39" s="286"/>
      <c r="O39" s="179"/>
      <c r="P39" s="287"/>
      <c r="Q39" s="291">
        <f t="shared" si="15"/>
        <v>0</v>
      </c>
      <c r="R39" s="22">
        <f t="shared" si="16"/>
        <v>0</v>
      </c>
      <c r="S39" s="23">
        <f t="shared" si="17"/>
        <v>0</v>
      </c>
    </row>
    <row r="40" spans="1:19" ht="13" x14ac:dyDescent="0.25">
      <c r="A40" s="20" t="s">
        <v>144</v>
      </c>
      <c r="B40" s="178"/>
      <c r="C40" s="283"/>
      <c r="D40" s="283"/>
      <c r="E40" s="284"/>
      <c r="F40" s="21">
        <f t="shared" si="14"/>
        <v>0</v>
      </c>
      <c r="G40" s="156">
        <f>F40*'Consolidated Budget'!F$8</f>
        <v>0</v>
      </c>
      <c r="H40" s="385"/>
      <c r="I40" s="385"/>
      <c r="J40" s="372"/>
      <c r="K40" s="286"/>
      <c r="L40" s="179"/>
      <c r="M40" s="287"/>
      <c r="N40" s="286"/>
      <c r="O40" s="179"/>
      <c r="P40" s="287"/>
      <c r="Q40" s="291">
        <f t="shared" si="15"/>
        <v>0</v>
      </c>
      <c r="R40" s="22">
        <f t="shared" si="16"/>
        <v>0</v>
      </c>
      <c r="S40" s="23">
        <f t="shared" si="17"/>
        <v>0</v>
      </c>
    </row>
    <row r="41" spans="1:19" ht="13" x14ac:dyDescent="0.25">
      <c r="A41" s="20" t="s">
        <v>145</v>
      </c>
      <c r="B41" s="178"/>
      <c r="C41" s="283"/>
      <c r="D41" s="283"/>
      <c r="E41" s="284"/>
      <c r="F41" s="21">
        <f t="shared" si="14"/>
        <v>0</v>
      </c>
      <c r="G41" s="156">
        <f>F41*'Consolidated Budget'!F$8</f>
        <v>0</v>
      </c>
      <c r="H41" s="385"/>
      <c r="I41" s="385"/>
      <c r="J41" s="372"/>
      <c r="K41" s="286"/>
      <c r="L41" s="179"/>
      <c r="M41" s="287"/>
      <c r="N41" s="286"/>
      <c r="O41" s="179"/>
      <c r="P41" s="287"/>
      <c r="Q41" s="291">
        <f t="shared" si="15"/>
        <v>0</v>
      </c>
      <c r="R41" s="22">
        <f t="shared" si="16"/>
        <v>0</v>
      </c>
      <c r="S41" s="23">
        <f t="shared" si="17"/>
        <v>0</v>
      </c>
    </row>
    <row r="42" spans="1:19" ht="13" x14ac:dyDescent="0.25">
      <c r="A42" s="24" t="s">
        <v>146</v>
      </c>
      <c r="B42" s="25" t="s">
        <v>42</v>
      </c>
      <c r="C42" s="866"/>
      <c r="D42" s="866"/>
      <c r="E42" s="866"/>
      <c r="F42" s="26">
        <f>SUM(F43:F50)</f>
        <v>0</v>
      </c>
      <c r="G42" s="26">
        <f>SUM(G43:G50)</f>
        <v>0</v>
      </c>
      <c r="H42" s="387">
        <f t="shared" ref="H42:I42" si="18">SUM(H43:H50)</f>
        <v>0</v>
      </c>
      <c r="I42" s="387">
        <f t="shared" si="18"/>
        <v>0</v>
      </c>
      <c r="J42" s="372"/>
      <c r="K42" s="26">
        <f t="shared" ref="K42:L42" si="19">SUM(K43:K50)</f>
        <v>0</v>
      </c>
      <c r="L42" s="26">
        <f t="shared" si="19"/>
        <v>0</v>
      </c>
      <c r="M42" s="287"/>
      <c r="N42" s="26">
        <f t="shared" ref="N42:R42" si="20">SUM(N43:N50)</f>
        <v>0</v>
      </c>
      <c r="O42" s="26">
        <f t="shared" si="20"/>
        <v>0</v>
      </c>
      <c r="P42" s="26">
        <f t="shared" si="20"/>
        <v>0</v>
      </c>
      <c r="Q42" s="26">
        <f>SUM(Q43:Q50)</f>
        <v>0</v>
      </c>
      <c r="R42" s="26">
        <f t="shared" si="20"/>
        <v>0</v>
      </c>
      <c r="S42" s="23">
        <f t="shared" si="17"/>
        <v>0</v>
      </c>
    </row>
    <row r="43" spans="1:19" ht="25.5" customHeight="1" x14ac:dyDescent="0.25">
      <c r="A43" s="28" t="s">
        <v>147</v>
      </c>
      <c r="B43" s="288"/>
      <c r="C43" s="413"/>
      <c r="D43" s="297"/>
      <c r="E43" s="414"/>
      <c r="F43" s="406">
        <f>D43*E43</f>
        <v>0</v>
      </c>
      <c r="G43" s="156">
        <f>F43*'Consolidated Budget'!F$8</f>
        <v>0</v>
      </c>
      <c r="H43" s="421"/>
      <c r="I43" s="422"/>
      <c r="J43" s="372"/>
      <c r="K43" s="286"/>
      <c r="L43" s="179"/>
      <c r="M43" s="287"/>
      <c r="N43" s="286"/>
      <c r="O43" s="179"/>
      <c r="P43" s="287"/>
      <c r="Q43" s="291">
        <f t="shared" ref="Q43:Q50" si="21">I43+L43+O43</f>
        <v>0</v>
      </c>
      <c r="R43" s="22">
        <f>$G43-Q43</f>
        <v>0</v>
      </c>
      <c r="S43" s="23">
        <f t="shared" si="17"/>
        <v>0</v>
      </c>
    </row>
    <row r="44" spans="1:19" ht="13" x14ac:dyDescent="0.25">
      <c r="A44" s="20" t="s">
        <v>149</v>
      </c>
      <c r="B44" s="178"/>
      <c r="C44" s="413"/>
      <c r="D44" s="297"/>
      <c r="E44" s="414"/>
      <c r="F44" s="406">
        <f t="shared" ref="F44:F50" si="22">D44*E44</f>
        <v>0</v>
      </c>
      <c r="G44" s="156">
        <f>F44*'Consolidated Budget'!F$8</f>
        <v>0</v>
      </c>
      <c r="H44" s="419"/>
      <c r="I44" s="420"/>
      <c r="J44" s="372"/>
      <c r="K44" s="286"/>
      <c r="L44" s="179"/>
      <c r="M44" s="287"/>
      <c r="N44" s="286"/>
      <c r="O44" s="179"/>
      <c r="P44" s="287"/>
      <c r="Q44" s="291">
        <f t="shared" si="21"/>
        <v>0</v>
      </c>
      <c r="R44" s="22">
        <f>$G44-Q44</f>
        <v>0</v>
      </c>
      <c r="S44" s="23">
        <f t="shared" si="17"/>
        <v>0</v>
      </c>
    </row>
    <row r="45" spans="1:19" ht="13" x14ac:dyDescent="0.25">
      <c r="A45" s="20" t="s">
        <v>151</v>
      </c>
      <c r="B45" s="178"/>
      <c r="C45" s="413"/>
      <c r="D45" s="297"/>
      <c r="E45" s="414"/>
      <c r="F45" s="406">
        <f t="shared" si="22"/>
        <v>0</v>
      </c>
      <c r="G45" s="156">
        <f>F45*'Consolidated Budget'!F$8</f>
        <v>0</v>
      </c>
      <c r="H45" s="419"/>
      <c r="I45" s="420"/>
      <c r="J45" s="372"/>
      <c r="K45" s="286"/>
      <c r="L45" s="179"/>
      <c r="M45" s="287"/>
      <c r="N45" s="286"/>
      <c r="O45" s="179"/>
      <c r="P45" s="287"/>
      <c r="Q45" s="291">
        <f t="shared" si="21"/>
        <v>0</v>
      </c>
      <c r="R45" s="22">
        <f t="shared" ref="R45:R50" si="23">$G45-Q45</f>
        <v>0</v>
      </c>
      <c r="S45" s="23">
        <f t="shared" si="17"/>
        <v>0</v>
      </c>
    </row>
    <row r="46" spans="1:19" ht="13" x14ac:dyDescent="0.25">
      <c r="A46" s="20" t="s">
        <v>153</v>
      </c>
      <c r="B46" s="178"/>
      <c r="C46" s="284"/>
      <c r="D46" s="283"/>
      <c r="E46" s="284"/>
      <c r="F46" s="21">
        <f t="shared" si="22"/>
        <v>0</v>
      </c>
      <c r="G46" s="156">
        <f>F46*'Consolidated Budget'!F$8</f>
        <v>0</v>
      </c>
      <c r="H46" s="385"/>
      <c r="I46" s="385"/>
      <c r="J46" s="372"/>
      <c r="K46" s="286"/>
      <c r="L46" s="179"/>
      <c r="M46" s="287"/>
      <c r="N46" s="286"/>
      <c r="O46" s="179"/>
      <c r="P46" s="287"/>
      <c r="Q46" s="291">
        <f t="shared" si="21"/>
        <v>0</v>
      </c>
      <c r="R46" s="22">
        <f t="shared" si="23"/>
        <v>0</v>
      </c>
      <c r="S46" s="23">
        <f t="shared" si="17"/>
        <v>0</v>
      </c>
    </row>
    <row r="47" spans="1:19" ht="13" x14ac:dyDescent="0.25">
      <c r="A47" s="20" t="s">
        <v>154</v>
      </c>
      <c r="B47" s="178"/>
      <c r="C47" s="284"/>
      <c r="D47" s="283"/>
      <c r="E47" s="284"/>
      <c r="F47" s="21">
        <f t="shared" si="22"/>
        <v>0</v>
      </c>
      <c r="G47" s="156">
        <f>F47*'Consolidated Budget'!F$8</f>
        <v>0</v>
      </c>
      <c r="H47" s="385"/>
      <c r="I47" s="385"/>
      <c r="J47" s="372"/>
      <c r="K47" s="286"/>
      <c r="L47" s="179"/>
      <c r="M47" s="287"/>
      <c r="N47" s="286"/>
      <c r="O47" s="179"/>
      <c r="P47" s="287"/>
      <c r="Q47" s="291">
        <f t="shared" si="21"/>
        <v>0</v>
      </c>
      <c r="R47" s="22">
        <f t="shared" si="23"/>
        <v>0</v>
      </c>
      <c r="S47" s="23">
        <f t="shared" si="17"/>
        <v>0</v>
      </c>
    </row>
    <row r="48" spans="1:19" ht="13" x14ac:dyDescent="0.25">
      <c r="A48" s="20" t="s">
        <v>155</v>
      </c>
      <c r="B48" s="178"/>
      <c r="C48" s="284"/>
      <c r="D48" s="283"/>
      <c r="E48" s="284"/>
      <c r="F48" s="21">
        <f t="shared" si="22"/>
        <v>0</v>
      </c>
      <c r="G48" s="156">
        <f>F48*'Consolidated Budget'!F$8</f>
        <v>0</v>
      </c>
      <c r="H48" s="385"/>
      <c r="I48" s="385"/>
      <c r="J48" s="372"/>
      <c r="K48" s="286"/>
      <c r="L48" s="179"/>
      <c r="M48" s="287"/>
      <c r="N48" s="286"/>
      <c r="O48" s="179"/>
      <c r="P48" s="287"/>
      <c r="Q48" s="291">
        <f t="shared" si="21"/>
        <v>0</v>
      </c>
      <c r="R48" s="22">
        <f t="shared" si="23"/>
        <v>0</v>
      </c>
      <c r="S48" s="23">
        <f t="shared" si="17"/>
        <v>0</v>
      </c>
    </row>
    <row r="49" spans="1:19" ht="13" x14ac:dyDescent="0.25">
      <c r="A49" s="20" t="s">
        <v>156</v>
      </c>
      <c r="B49" s="178"/>
      <c r="C49" s="284"/>
      <c r="D49" s="283"/>
      <c r="E49" s="284"/>
      <c r="F49" s="21">
        <f t="shared" si="22"/>
        <v>0</v>
      </c>
      <c r="G49" s="156">
        <f>F49*'Consolidated Budget'!F$8</f>
        <v>0</v>
      </c>
      <c r="H49" s="385"/>
      <c r="I49" s="385"/>
      <c r="J49" s="372"/>
      <c r="K49" s="286"/>
      <c r="L49" s="179"/>
      <c r="M49" s="287"/>
      <c r="N49" s="286"/>
      <c r="O49" s="179"/>
      <c r="P49" s="287"/>
      <c r="Q49" s="291">
        <f t="shared" si="21"/>
        <v>0</v>
      </c>
      <c r="R49" s="22">
        <f t="shared" si="23"/>
        <v>0</v>
      </c>
      <c r="S49" s="23">
        <f t="shared" si="17"/>
        <v>0</v>
      </c>
    </row>
    <row r="50" spans="1:19" ht="13" x14ac:dyDescent="0.25">
      <c r="A50" s="20" t="s">
        <v>157</v>
      </c>
      <c r="B50" s="178"/>
      <c r="C50" s="284"/>
      <c r="D50" s="283"/>
      <c r="E50" s="284"/>
      <c r="F50" s="21">
        <f t="shared" si="22"/>
        <v>0</v>
      </c>
      <c r="G50" s="156">
        <f>F50*'Consolidated Budget'!F$8</f>
        <v>0</v>
      </c>
      <c r="H50" s="385"/>
      <c r="I50" s="385"/>
      <c r="J50" s="372"/>
      <c r="K50" s="286"/>
      <c r="L50" s="179"/>
      <c r="M50" s="287"/>
      <c r="N50" s="286"/>
      <c r="O50" s="179"/>
      <c r="P50" s="287"/>
      <c r="Q50" s="291">
        <f t="shared" si="21"/>
        <v>0</v>
      </c>
      <c r="R50" s="22">
        <f t="shared" si="23"/>
        <v>0</v>
      </c>
      <c r="S50" s="23">
        <f t="shared" si="17"/>
        <v>0</v>
      </c>
    </row>
    <row r="51" spans="1:19" ht="13" x14ac:dyDescent="0.25">
      <c r="A51" s="24" t="s">
        <v>158</v>
      </c>
      <c r="B51" s="25" t="s">
        <v>94</v>
      </c>
      <c r="C51" s="866"/>
      <c r="D51" s="866"/>
      <c r="E51" s="866"/>
      <c r="F51" s="26">
        <f>SUM(F52:F59)</f>
        <v>0</v>
      </c>
      <c r="G51" s="26">
        <f>SUM(G52:G59)</f>
        <v>0</v>
      </c>
      <c r="H51" s="387">
        <f t="shared" ref="H51:I51" si="24">SUM(H52:H59)</f>
        <v>0</v>
      </c>
      <c r="I51" s="387">
        <f t="shared" si="24"/>
        <v>0</v>
      </c>
      <c r="J51" s="372"/>
      <c r="K51" s="26">
        <f t="shared" ref="K51:L51" si="25">SUM(K52:K59)</f>
        <v>0</v>
      </c>
      <c r="L51" s="26">
        <f t="shared" si="25"/>
        <v>0</v>
      </c>
      <c r="M51" s="287"/>
      <c r="N51" s="26">
        <f t="shared" ref="N51:S51" si="26">SUM(N52:N59)</f>
        <v>0</v>
      </c>
      <c r="O51" s="26">
        <f t="shared" si="26"/>
        <v>0</v>
      </c>
      <c r="P51" s="26">
        <f t="shared" si="26"/>
        <v>0</v>
      </c>
      <c r="Q51" s="26">
        <f t="shared" si="26"/>
        <v>0</v>
      </c>
      <c r="R51" s="26">
        <f t="shared" si="26"/>
        <v>0</v>
      </c>
      <c r="S51" s="26">
        <f t="shared" si="26"/>
        <v>0</v>
      </c>
    </row>
    <row r="52" spans="1:19" ht="13" x14ac:dyDescent="0.25">
      <c r="A52" s="28" t="s">
        <v>159</v>
      </c>
      <c r="B52" s="288"/>
      <c r="C52" s="289"/>
      <c r="D52" s="289"/>
      <c r="E52" s="290"/>
      <c r="F52" s="21">
        <f t="shared" ref="F52:F59" si="27">D52*E52</f>
        <v>0</v>
      </c>
      <c r="G52" s="156">
        <f>F52*'Consolidated Budget'!F$8</f>
        <v>0</v>
      </c>
      <c r="H52" s="385"/>
      <c r="I52" s="385"/>
      <c r="J52" s="372"/>
      <c r="K52" s="286"/>
      <c r="L52" s="179"/>
      <c r="M52" s="287"/>
      <c r="N52" s="286"/>
      <c r="O52" s="179"/>
      <c r="P52" s="287"/>
      <c r="Q52" s="291">
        <f t="shared" ref="Q52:Q59" si="28">I52+L52+O52</f>
        <v>0</v>
      </c>
      <c r="R52" s="22">
        <f t="shared" ref="R52:R58" si="29">$G52-Q52</f>
        <v>0</v>
      </c>
      <c r="S52" s="23">
        <f t="shared" si="17"/>
        <v>0</v>
      </c>
    </row>
    <row r="53" spans="1:19" ht="13" x14ac:dyDescent="0.25">
      <c r="A53" s="28" t="s">
        <v>160</v>
      </c>
      <c r="B53" s="288"/>
      <c r="C53" s="289"/>
      <c r="D53" s="289"/>
      <c r="E53" s="290"/>
      <c r="F53" s="21">
        <f t="shared" si="27"/>
        <v>0</v>
      </c>
      <c r="G53" s="156">
        <f>F53*'Consolidated Budget'!F$8</f>
        <v>0</v>
      </c>
      <c r="H53" s="385"/>
      <c r="I53" s="385"/>
      <c r="J53" s="372"/>
      <c r="K53" s="286"/>
      <c r="L53" s="179"/>
      <c r="M53" s="287"/>
      <c r="N53" s="286"/>
      <c r="O53" s="179"/>
      <c r="P53" s="287"/>
      <c r="Q53" s="291">
        <f t="shared" si="28"/>
        <v>0</v>
      </c>
      <c r="R53" s="22">
        <f t="shared" si="29"/>
        <v>0</v>
      </c>
      <c r="S53" s="23">
        <f t="shared" si="17"/>
        <v>0</v>
      </c>
    </row>
    <row r="54" spans="1:19" ht="13" x14ac:dyDescent="0.25">
      <c r="A54" s="28" t="s">
        <v>161</v>
      </c>
      <c r="B54" s="288"/>
      <c r="C54" s="289"/>
      <c r="D54" s="289"/>
      <c r="E54" s="290"/>
      <c r="F54" s="21">
        <f t="shared" si="27"/>
        <v>0</v>
      </c>
      <c r="G54" s="156">
        <f>F54*'Consolidated Budget'!F$8</f>
        <v>0</v>
      </c>
      <c r="H54" s="385"/>
      <c r="I54" s="385"/>
      <c r="J54" s="372"/>
      <c r="K54" s="286"/>
      <c r="L54" s="179"/>
      <c r="M54" s="287"/>
      <c r="N54" s="286"/>
      <c r="O54" s="179"/>
      <c r="P54" s="287"/>
      <c r="Q54" s="291">
        <f t="shared" si="28"/>
        <v>0</v>
      </c>
      <c r="R54" s="22">
        <f t="shared" si="29"/>
        <v>0</v>
      </c>
      <c r="S54" s="23">
        <f t="shared" si="17"/>
        <v>0</v>
      </c>
    </row>
    <row r="55" spans="1:19" ht="13" x14ac:dyDescent="0.25">
      <c r="A55" s="28" t="s">
        <v>162</v>
      </c>
      <c r="B55" s="288"/>
      <c r="C55" s="289"/>
      <c r="D55" s="289"/>
      <c r="E55" s="290"/>
      <c r="F55" s="21">
        <f t="shared" si="27"/>
        <v>0</v>
      </c>
      <c r="G55" s="156">
        <f>F55*'Consolidated Budget'!F$8</f>
        <v>0</v>
      </c>
      <c r="H55" s="385"/>
      <c r="I55" s="385"/>
      <c r="J55" s="372"/>
      <c r="K55" s="286"/>
      <c r="L55" s="179"/>
      <c r="M55" s="287"/>
      <c r="N55" s="286"/>
      <c r="O55" s="179"/>
      <c r="P55" s="287"/>
      <c r="Q55" s="291">
        <f t="shared" si="28"/>
        <v>0</v>
      </c>
      <c r="R55" s="22">
        <f t="shared" si="29"/>
        <v>0</v>
      </c>
      <c r="S55" s="23">
        <f t="shared" si="17"/>
        <v>0</v>
      </c>
    </row>
    <row r="56" spans="1:19" ht="13" x14ac:dyDescent="0.25">
      <c r="A56" s="28" t="s">
        <v>163</v>
      </c>
      <c r="B56" s="288"/>
      <c r="C56" s="289"/>
      <c r="D56" s="289"/>
      <c r="E56" s="290"/>
      <c r="F56" s="21">
        <f t="shared" si="27"/>
        <v>0</v>
      </c>
      <c r="G56" s="156">
        <f>F56*'Consolidated Budget'!F$8</f>
        <v>0</v>
      </c>
      <c r="H56" s="385"/>
      <c r="I56" s="385"/>
      <c r="J56" s="372"/>
      <c r="K56" s="286"/>
      <c r="L56" s="179"/>
      <c r="M56" s="287"/>
      <c r="N56" s="286"/>
      <c r="O56" s="179"/>
      <c r="P56" s="287"/>
      <c r="Q56" s="291">
        <f t="shared" si="28"/>
        <v>0</v>
      </c>
      <c r="R56" s="22">
        <f t="shared" si="29"/>
        <v>0</v>
      </c>
      <c r="S56" s="23">
        <f t="shared" si="17"/>
        <v>0</v>
      </c>
    </row>
    <row r="57" spans="1:19" ht="13" x14ac:dyDescent="0.25">
      <c r="A57" s="28" t="s">
        <v>164</v>
      </c>
      <c r="B57" s="288"/>
      <c r="C57" s="289"/>
      <c r="D57" s="289"/>
      <c r="E57" s="290"/>
      <c r="F57" s="21">
        <f t="shared" si="27"/>
        <v>0</v>
      </c>
      <c r="G57" s="156">
        <f>F57*'Consolidated Budget'!F$8</f>
        <v>0</v>
      </c>
      <c r="H57" s="385"/>
      <c r="I57" s="385"/>
      <c r="J57" s="372"/>
      <c r="K57" s="286"/>
      <c r="L57" s="179"/>
      <c r="M57" s="287"/>
      <c r="N57" s="286"/>
      <c r="O57" s="179"/>
      <c r="P57" s="287"/>
      <c r="Q57" s="291">
        <f t="shared" si="28"/>
        <v>0</v>
      </c>
      <c r="R57" s="22">
        <f t="shared" si="29"/>
        <v>0</v>
      </c>
      <c r="S57" s="23">
        <f t="shared" si="17"/>
        <v>0</v>
      </c>
    </row>
    <row r="58" spans="1:19" ht="13" x14ac:dyDescent="0.25">
      <c r="A58" s="28" t="s">
        <v>165</v>
      </c>
      <c r="B58" s="288"/>
      <c r="C58" s="289"/>
      <c r="D58" s="289"/>
      <c r="E58" s="290"/>
      <c r="F58" s="21">
        <f t="shared" si="27"/>
        <v>0</v>
      </c>
      <c r="G58" s="156">
        <f>F58*'Consolidated Budget'!F$8</f>
        <v>0</v>
      </c>
      <c r="H58" s="385"/>
      <c r="I58" s="385"/>
      <c r="J58" s="372"/>
      <c r="K58" s="286"/>
      <c r="L58" s="179"/>
      <c r="M58" s="287"/>
      <c r="N58" s="286"/>
      <c r="O58" s="179"/>
      <c r="P58" s="287"/>
      <c r="Q58" s="291">
        <f t="shared" si="28"/>
        <v>0</v>
      </c>
      <c r="R58" s="22">
        <f t="shared" si="29"/>
        <v>0</v>
      </c>
      <c r="S58" s="23">
        <f t="shared" si="17"/>
        <v>0</v>
      </c>
    </row>
    <row r="59" spans="1:19" ht="13" x14ac:dyDescent="0.25">
      <c r="A59" s="28" t="s">
        <v>166</v>
      </c>
      <c r="B59" s="288"/>
      <c r="C59" s="289"/>
      <c r="D59" s="289"/>
      <c r="E59" s="290"/>
      <c r="F59" s="21">
        <f t="shared" si="27"/>
        <v>0</v>
      </c>
      <c r="G59" s="156">
        <f>F59*'Consolidated Budget'!F$8</f>
        <v>0</v>
      </c>
      <c r="H59" s="385"/>
      <c r="I59" s="385"/>
      <c r="J59" s="372"/>
      <c r="K59" s="286"/>
      <c r="L59" s="179"/>
      <c r="M59" s="287"/>
      <c r="N59" s="286"/>
      <c r="O59" s="179"/>
      <c r="P59" s="287"/>
      <c r="Q59" s="291">
        <f t="shared" si="28"/>
        <v>0</v>
      </c>
      <c r="R59" s="22"/>
      <c r="S59" s="23">
        <f t="shared" si="17"/>
        <v>0</v>
      </c>
    </row>
    <row r="60" spans="1:19" ht="13" x14ac:dyDescent="0.25">
      <c r="A60" s="24" t="s">
        <v>167</v>
      </c>
      <c r="B60" s="25" t="s">
        <v>95</v>
      </c>
      <c r="C60" s="866"/>
      <c r="D60" s="866"/>
      <c r="E60" s="866"/>
      <c r="F60" s="26">
        <f>SUM(F61:F68)</f>
        <v>0</v>
      </c>
      <c r="G60" s="26">
        <f>SUM(G61:G68)</f>
        <v>0</v>
      </c>
      <c r="H60" s="387">
        <f t="shared" ref="H60:I60" si="30">SUM(H61:H68)</f>
        <v>0</v>
      </c>
      <c r="I60" s="387">
        <f t="shared" si="30"/>
        <v>0</v>
      </c>
      <c r="J60" s="372"/>
      <c r="K60" s="26">
        <f t="shared" ref="K60:L60" si="31">SUM(K61:K68)</f>
        <v>0</v>
      </c>
      <c r="L60" s="26">
        <f t="shared" si="31"/>
        <v>0</v>
      </c>
      <c r="M60" s="287"/>
      <c r="N60" s="26">
        <f t="shared" ref="N60:R60" si="32">SUM(N61:N68)</f>
        <v>0</v>
      </c>
      <c r="O60" s="26">
        <f t="shared" si="32"/>
        <v>0</v>
      </c>
      <c r="P60" s="26">
        <f t="shared" si="32"/>
        <v>0</v>
      </c>
      <c r="Q60" s="26">
        <f t="shared" si="32"/>
        <v>0</v>
      </c>
      <c r="R60" s="26">
        <f t="shared" si="32"/>
        <v>0</v>
      </c>
      <c r="S60" s="23">
        <f t="shared" si="17"/>
        <v>0</v>
      </c>
    </row>
    <row r="61" spans="1:19" ht="13" x14ac:dyDescent="0.25">
      <c r="A61" s="28" t="s">
        <v>168</v>
      </c>
      <c r="B61" s="288"/>
      <c r="C61" s="289"/>
      <c r="D61" s="423"/>
      <c r="E61" s="297"/>
      <c r="F61" s="424">
        <f t="shared" ref="F61:F68" si="33">D61*E61</f>
        <v>0</v>
      </c>
      <c r="G61" s="156">
        <f>F61*'Consolidated Budget'!F$8</f>
        <v>0</v>
      </c>
      <c r="H61" s="419"/>
      <c r="I61" s="420"/>
      <c r="J61" s="372"/>
      <c r="K61" s="286"/>
      <c r="L61" s="179"/>
      <c r="M61" s="287"/>
      <c r="N61" s="286"/>
      <c r="O61" s="179"/>
      <c r="P61" s="287"/>
      <c r="Q61" s="291">
        <f t="shared" ref="Q61:Q68" si="34">I61+L61+O61</f>
        <v>0</v>
      </c>
      <c r="R61" s="22">
        <f t="shared" ref="R61:R68" si="35">$G61-Q61</f>
        <v>0</v>
      </c>
      <c r="S61" s="23">
        <f t="shared" si="17"/>
        <v>0</v>
      </c>
    </row>
    <row r="62" spans="1:19" ht="13" x14ac:dyDescent="0.25">
      <c r="A62" s="28" t="s">
        <v>170</v>
      </c>
      <c r="B62" s="288"/>
      <c r="C62" s="289"/>
      <c r="D62" s="423"/>
      <c r="E62" s="297"/>
      <c r="F62" s="424">
        <f t="shared" si="33"/>
        <v>0</v>
      </c>
      <c r="G62" s="156">
        <f>F62*'Consolidated Budget'!F$8</f>
        <v>0</v>
      </c>
      <c r="H62" s="419"/>
      <c r="I62" s="420"/>
      <c r="J62" s="372"/>
      <c r="K62" s="286"/>
      <c r="L62" s="179"/>
      <c r="M62" s="287"/>
      <c r="N62" s="286"/>
      <c r="O62" s="179"/>
      <c r="P62" s="287"/>
      <c r="Q62" s="291">
        <f t="shared" si="34"/>
        <v>0</v>
      </c>
      <c r="R62" s="22">
        <f t="shared" si="35"/>
        <v>0</v>
      </c>
      <c r="S62" s="23">
        <f t="shared" si="17"/>
        <v>0</v>
      </c>
    </row>
    <row r="63" spans="1:19" ht="13" x14ac:dyDescent="0.25">
      <c r="A63" s="28" t="s">
        <v>172</v>
      </c>
      <c r="B63" s="288"/>
      <c r="C63" s="289"/>
      <c r="D63" s="413"/>
      <c r="E63" s="297"/>
      <c r="F63" s="424">
        <f t="shared" si="33"/>
        <v>0</v>
      </c>
      <c r="G63" s="156">
        <f>F63*'Consolidated Budget'!F$8</f>
        <v>0</v>
      </c>
      <c r="H63" s="425"/>
      <c r="I63" s="425"/>
      <c r="J63" s="372"/>
      <c r="K63" s="286"/>
      <c r="L63" s="179"/>
      <c r="M63" s="287"/>
      <c r="N63" s="286"/>
      <c r="O63" s="179"/>
      <c r="P63" s="287"/>
      <c r="Q63" s="291">
        <f t="shared" si="34"/>
        <v>0</v>
      </c>
      <c r="R63" s="22">
        <f t="shared" si="35"/>
        <v>0</v>
      </c>
      <c r="S63" s="23">
        <f t="shared" si="17"/>
        <v>0</v>
      </c>
    </row>
    <row r="64" spans="1:19" ht="13" x14ac:dyDescent="0.25">
      <c r="A64" s="28" t="s">
        <v>176</v>
      </c>
      <c r="B64" s="288"/>
      <c r="C64" s="289"/>
      <c r="D64" s="413"/>
      <c r="E64" s="297"/>
      <c r="F64" s="424">
        <f t="shared" si="33"/>
        <v>0</v>
      </c>
      <c r="G64" s="156">
        <f>F64*'Consolidated Budget'!F$8</f>
        <v>0</v>
      </c>
      <c r="H64" s="425"/>
      <c r="I64" s="425"/>
      <c r="J64" s="372"/>
      <c r="K64" s="286">
        <v>0</v>
      </c>
      <c r="L64" s="179">
        <v>0</v>
      </c>
      <c r="M64" s="287"/>
      <c r="N64" s="286"/>
      <c r="O64" s="179"/>
      <c r="P64" s="287"/>
      <c r="Q64" s="291">
        <f t="shared" si="34"/>
        <v>0</v>
      </c>
      <c r="R64" s="22">
        <f t="shared" si="35"/>
        <v>0</v>
      </c>
      <c r="S64" s="23">
        <f t="shared" si="17"/>
        <v>0</v>
      </c>
    </row>
    <row r="65" spans="1:19" ht="13" x14ac:dyDescent="0.25">
      <c r="A65" s="28" t="s">
        <v>178</v>
      </c>
      <c r="B65" s="288"/>
      <c r="C65" s="289"/>
      <c r="D65" s="413"/>
      <c r="E65" s="297"/>
      <c r="F65" s="424">
        <f t="shared" si="33"/>
        <v>0</v>
      </c>
      <c r="G65" s="156">
        <f>F65*'Consolidated Budget'!F$8</f>
        <v>0</v>
      </c>
      <c r="H65" s="425"/>
      <c r="I65" s="425"/>
      <c r="J65" s="372"/>
      <c r="K65" s="286"/>
      <c r="L65" s="179"/>
      <c r="M65" s="287"/>
      <c r="N65" s="286"/>
      <c r="O65" s="179"/>
      <c r="P65" s="287"/>
      <c r="Q65" s="291">
        <f t="shared" si="34"/>
        <v>0</v>
      </c>
      <c r="R65" s="22">
        <f t="shared" si="35"/>
        <v>0</v>
      </c>
      <c r="S65" s="23">
        <f t="shared" si="17"/>
        <v>0</v>
      </c>
    </row>
    <row r="66" spans="1:19" ht="13" x14ac:dyDescent="0.25">
      <c r="A66" s="28" t="s">
        <v>180</v>
      </c>
      <c r="B66" s="288"/>
      <c r="C66" s="289"/>
      <c r="D66" s="413"/>
      <c r="E66" s="297"/>
      <c r="F66" s="424">
        <f t="shared" si="33"/>
        <v>0</v>
      </c>
      <c r="G66" s="156">
        <f>F66*'Consolidated Budget'!F$8</f>
        <v>0</v>
      </c>
      <c r="H66" s="425"/>
      <c r="I66" s="425"/>
      <c r="J66" s="372"/>
      <c r="K66" s="286"/>
      <c r="L66" s="179"/>
      <c r="M66" s="287"/>
      <c r="N66" s="286"/>
      <c r="O66" s="179"/>
      <c r="P66" s="287"/>
      <c r="Q66" s="291">
        <f t="shared" si="34"/>
        <v>0</v>
      </c>
      <c r="R66" s="22">
        <f t="shared" si="35"/>
        <v>0</v>
      </c>
      <c r="S66" s="23">
        <f t="shared" si="17"/>
        <v>0</v>
      </c>
    </row>
    <row r="67" spans="1:19" ht="13" x14ac:dyDescent="0.25">
      <c r="A67" s="28" t="s">
        <v>181</v>
      </c>
      <c r="B67" s="288"/>
      <c r="C67" s="289"/>
      <c r="D67" s="413"/>
      <c r="E67" s="297"/>
      <c r="F67" s="424">
        <f t="shared" si="33"/>
        <v>0</v>
      </c>
      <c r="G67" s="156">
        <f>F67*'Consolidated Budget'!F$8</f>
        <v>0</v>
      </c>
      <c r="H67" s="425"/>
      <c r="I67" s="425"/>
      <c r="J67" s="372"/>
      <c r="K67" s="286"/>
      <c r="L67" s="179"/>
      <c r="M67" s="287"/>
      <c r="N67" s="286"/>
      <c r="O67" s="179"/>
      <c r="P67" s="287"/>
      <c r="Q67" s="291">
        <f t="shared" si="34"/>
        <v>0</v>
      </c>
      <c r="R67" s="22">
        <f t="shared" si="35"/>
        <v>0</v>
      </c>
      <c r="S67" s="23">
        <f t="shared" si="17"/>
        <v>0</v>
      </c>
    </row>
    <row r="68" spans="1:19" ht="13" x14ac:dyDescent="0.25">
      <c r="A68" s="28" t="s">
        <v>182</v>
      </c>
      <c r="B68" s="311"/>
      <c r="C68" s="297"/>
      <c r="D68" s="413"/>
      <c r="E68" s="414"/>
      <c r="F68" s="424">
        <f t="shared" si="33"/>
        <v>0</v>
      </c>
      <c r="G68" s="156">
        <f>F68*'Consolidated Budget'!F$8</f>
        <v>0</v>
      </c>
      <c r="H68" s="425"/>
      <c r="I68" s="425"/>
      <c r="J68" s="372"/>
      <c r="K68" s="286"/>
      <c r="L68" s="179"/>
      <c r="M68" s="287"/>
      <c r="N68" s="286"/>
      <c r="O68" s="179"/>
      <c r="P68" s="287"/>
      <c r="Q68" s="291">
        <f t="shared" si="34"/>
        <v>0</v>
      </c>
      <c r="R68" s="22">
        <f t="shared" si="35"/>
        <v>0</v>
      </c>
      <c r="S68" s="23">
        <f t="shared" si="17"/>
        <v>0</v>
      </c>
    </row>
    <row r="69" spans="1:19" ht="13" x14ac:dyDescent="0.25">
      <c r="A69" s="24" t="s">
        <v>184</v>
      </c>
      <c r="B69" s="25" t="s">
        <v>41</v>
      </c>
      <c r="C69" s="866"/>
      <c r="D69" s="866"/>
      <c r="E69" s="866"/>
      <c r="F69" s="26">
        <f>SUM(F70:F77)</f>
        <v>0</v>
      </c>
      <c r="G69" s="26">
        <f>SUM(G70:G77)</f>
        <v>0</v>
      </c>
      <c r="H69" s="387">
        <f t="shared" ref="H69:I69" si="36">SUM(H70:H77)</f>
        <v>0</v>
      </c>
      <c r="I69" s="387">
        <f t="shared" si="36"/>
        <v>0</v>
      </c>
      <c r="J69" s="372"/>
      <c r="K69" s="26">
        <f t="shared" ref="K69:L69" si="37">SUM(K70:K77)</f>
        <v>0</v>
      </c>
      <c r="L69" s="26">
        <f t="shared" si="37"/>
        <v>0</v>
      </c>
      <c r="M69" s="287"/>
      <c r="N69" s="26">
        <f t="shared" ref="N69:S69" si="38">SUM(N70:N77)</f>
        <v>0</v>
      </c>
      <c r="O69" s="26">
        <f t="shared" si="38"/>
        <v>0</v>
      </c>
      <c r="P69" s="26">
        <f t="shared" si="38"/>
        <v>0</v>
      </c>
      <c r="Q69" s="26">
        <f t="shared" si="38"/>
        <v>0</v>
      </c>
      <c r="R69" s="26">
        <f t="shared" si="38"/>
        <v>0</v>
      </c>
      <c r="S69" s="26">
        <f t="shared" si="38"/>
        <v>0</v>
      </c>
    </row>
    <row r="70" spans="1:19" ht="13" x14ac:dyDescent="0.25">
      <c r="A70" s="28" t="s">
        <v>185</v>
      </c>
      <c r="B70" s="311"/>
      <c r="C70" s="297"/>
      <c r="D70" s="297"/>
      <c r="E70" s="414"/>
      <c r="F70" s="426">
        <f>D70*E70</f>
        <v>0</v>
      </c>
      <c r="G70" s="156">
        <f>F70*'Consolidated Budget'!F$8</f>
        <v>0</v>
      </c>
      <c r="H70" s="425"/>
      <c r="I70" s="425"/>
      <c r="J70" s="372"/>
      <c r="K70" s="286"/>
      <c r="L70" s="179"/>
      <c r="M70" s="287"/>
      <c r="N70" s="286"/>
      <c r="O70" s="179"/>
      <c r="P70" s="287"/>
      <c r="Q70" s="291">
        <f t="shared" ref="Q70:Q77" si="39">I70+L70+O70</f>
        <v>0</v>
      </c>
      <c r="R70" s="22">
        <f t="shared" ref="R70:R77" si="40">$G70-Q70</f>
        <v>0</v>
      </c>
      <c r="S70" s="23">
        <f t="shared" si="17"/>
        <v>0</v>
      </c>
    </row>
    <row r="71" spans="1:19" ht="13" x14ac:dyDescent="0.25">
      <c r="A71" s="28" t="s">
        <v>186</v>
      </c>
      <c r="B71" s="288"/>
      <c r="C71" s="289"/>
      <c r="D71" s="289"/>
      <c r="E71" s="290"/>
      <c r="F71" s="21">
        <f t="shared" ref="F71:F77" si="41">D71*E71</f>
        <v>0</v>
      </c>
      <c r="G71" s="156">
        <f>F71*'Consolidated Budget'!F$8</f>
        <v>0</v>
      </c>
      <c r="H71" s="385"/>
      <c r="I71" s="385"/>
      <c r="J71" s="372"/>
      <c r="K71" s="286"/>
      <c r="L71" s="179"/>
      <c r="M71" s="287"/>
      <c r="N71" s="286"/>
      <c r="O71" s="179"/>
      <c r="P71" s="287"/>
      <c r="Q71" s="291">
        <f t="shared" si="39"/>
        <v>0</v>
      </c>
      <c r="R71" s="22">
        <f t="shared" si="40"/>
        <v>0</v>
      </c>
      <c r="S71" s="23">
        <f t="shared" si="17"/>
        <v>0</v>
      </c>
    </row>
    <row r="72" spans="1:19" ht="13" x14ac:dyDescent="0.25">
      <c r="A72" s="28" t="s">
        <v>187</v>
      </c>
      <c r="B72" s="288"/>
      <c r="C72" s="289"/>
      <c r="D72" s="289"/>
      <c r="E72" s="290"/>
      <c r="F72" s="21">
        <f t="shared" si="41"/>
        <v>0</v>
      </c>
      <c r="G72" s="156">
        <f>F72*'Consolidated Budget'!F$8</f>
        <v>0</v>
      </c>
      <c r="H72" s="385"/>
      <c r="I72" s="385"/>
      <c r="J72" s="372"/>
      <c r="K72" s="286"/>
      <c r="L72" s="179"/>
      <c r="M72" s="287"/>
      <c r="N72" s="286"/>
      <c r="O72" s="179"/>
      <c r="P72" s="287"/>
      <c r="Q72" s="291">
        <f t="shared" si="39"/>
        <v>0</v>
      </c>
      <c r="R72" s="22">
        <f t="shared" si="40"/>
        <v>0</v>
      </c>
      <c r="S72" s="23">
        <f t="shared" si="17"/>
        <v>0</v>
      </c>
    </row>
    <row r="73" spans="1:19" ht="13" x14ac:dyDescent="0.25">
      <c r="A73" s="28" t="s">
        <v>188</v>
      </c>
      <c r="B73" s="288"/>
      <c r="C73" s="289"/>
      <c r="D73" s="289"/>
      <c r="E73" s="290"/>
      <c r="F73" s="21">
        <f t="shared" si="41"/>
        <v>0</v>
      </c>
      <c r="G73" s="156">
        <f>F73*'Consolidated Budget'!F$8</f>
        <v>0</v>
      </c>
      <c r="H73" s="385"/>
      <c r="I73" s="385"/>
      <c r="J73" s="372"/>
      <c r="K73" s="286"/>
      <c r="L73" s="179"/>
      <c r="M73" s="287"/>
      <c r="N73" s="286"/>
      <c r="O73" s="179"/>
      <c r="P73" s="287"/>
      <c r="Q73" s="291">
        <f t="shared" si="39"/>
        <v>0</v>
      </c>
      <c r="R73" s="22">
        <f t="shared" si="40"/>
        <v>0</v>
      </c>
      <c r="S73" s="23">
        <f t="shared" si="17"/>
        <v>0</v>
      </c>
    </row>
    <row r="74" spans="1:19" ht="13" x14ac:dyDescent="0.25">
      <c r="A74" s="28" t="s">
        <v>189</v>
      </c>
      <c r="B74" s="288"/>
      <c r="C74" s="289"/>
      <c r="D74" s="289"/>
      <c r="E74" s="290"/>
      <c r="F74" s="21">
        <f t="shared" si="41"/>
        <v>0</v>
      </c>
      <c r="G74" s="156">
        <f>F74*'Consolidated Budget'!F$8</f>
        <v>0</v>
      </c>
      <c r="H74" s="385"/>
      <c r="I74" s="385"/>
      <c r="J74" s="372"/>
      <c r="K74" s="286"/>
      <c r="L74" s="179"/>
      <c r="M74" s="287"/>
      <c r="N74" s="286"/>
      <c r="O74" s="179"/>
      <c r="P74" s="287"/>
      <c r="Q74" s="291">
        <f t="shared" si="39"/>
        <v>0</v>
      </c>
      <c r="R74" s="22">
        <f t="shared" si="40"/>
        <v>0</v>
      </c>
      <c r="S74" s="23">
        <f t="shared" si="17"/>
        <v>0</v>
      </c>
    </row>
    <row r="75" spans="1:19" ht="13" x14ac:dyDescent="0.25">
      <c r="A75" s="28" t="s">
        <v>190</v>
      </c>
      <c r="B75" s="288"/>
      <c r="C75" s="289"/>
      <c r="D75" s="289"/>
      <c r="E75" s="290"/>
      <c r="F75" s="21">
        <f t="shared" si="41"/>
        <v>0</v>
      </c>
      <c r="G75" s="156">
        <f>F75*'Consolidated Budget'!F$8</f>
        <v>0</v>
      </c>
      <c r="H75" s="385"/>
      <c r="I75" s="385"/>
      <c r="J75" s="372"/>
      <c r="K75" s="286"/>
      <c r="L75" s="179"/>
      <c r="M75" s="287"/>
      <c r="N75" s="286"/>
      <c r="O75" s="179"/>
      <c r="P75" s="287"/>
      <c r="Q75" s="291">
        <f t="shared" si="39"/>
        <v>0</v>
      </c>
      <c r="R75" s="22">
        <f t="shared" si="40"/>
        <v>0</v>
      </c>
      <c r="S75" s="23">
        <f t="shared" si="17"/>
        <v>0</v>
      </c>
    </row>
    <row r="76" spans="1:19" ht="13" x14ac:dyDescent="0.25">
      <c r="A76" s="28" t="s">
        <v>191</v>
      </c>
      <c r="B76" s="288"/>
      <c r="C76" s="289"/>
      <c r="D76" s="289"/>
      <c r="E76" s="290"/>
      <c r="F76" s="21">
        <f t="shared" si="41"/>
        <v>0</v>
      </c>
      <c r="G76" s="156">
        <f>F76*'Consolidated Budget'!F$8</f>
        <v>0</v>
      </c>
      <c r="H76" s="385"/>
      <c r="I76" s="385"/>
      <c r="J76" s="372"/>
      <c r="K76" s="286"/>
      <c r="L76" s="179"/>
      <c r="M76" s="287"/>
      <c r="N76" s="286"/>
      <c r="O76" s="179"/>
      <c r="P76" s="287"/>
      <c r="Q76" s="291">
        <f t="shared" si="39"/>
        <v>0</v>
      </c>
      <c r="R76" s="22">
        <f t="shared" si="40"/>
        <v>0</v>
      </c>
      <c r="S76" s="23">
        <f t="shared" si="17"/>
        <v>0</v>
      </c>
    </row>
    <row r="77" spans="1:19" ht="13" x14ac:dyDescent="0.25">
      <c r="A77" s="28" t="s">
        <v>192</v>
      </c>
      <c r="B77" s="288"/>
      <c r="C77" s="289"/>
      <c r="D77" s="289"/>
      <c r="E77" s="290"/>
      <c r="F77" s="21">
        <f t="shared" si="41"/>
        <v>0</v>
      </c>
      <c r="G77" s="156">
        <f>F77*'Consolidated Budget'!F$8</f>
        <v>0</v>
      </c>
      <c r="H77" s="385"/>
      <c r="I77" s="385"/>
      <c r="J77" s="372"/>
      <c r="K77" s="286"/>
      <c r="L77" s="179"/>
      <c r="M77" s="287"/>
      <c r="N77" s="286"/>
      <c r="O77" s="179"/>
      <c r="P77" s="287"/>
      <c r="Q77" s="291">
        <f t="shared" si="39"/>
        <v>0</v>
      </c>
      <c r="R77" s="22">
        <f t="shared" si="40"/>
        <v>0</v>
      </c>
      <c r="S77" s="23">
        <f t="shared" si="17"/>
        <v>0</v>
      </c>
    </row>
    <row r="78" spans="1:19" ht="13" x14ac:dyDescent="0.25">
      <c r="A78" s="24" t="s">
        <v>193</v>
      </c>
      <c r="B78" s="25" t="s">
        <v>96</v>
      </c>
      <c r="C78" s="866"/>
      <c r="D78" s="866"/>
      <c r="E78" s="866"/>
      <c r="F78" s="26">
        <f>SUM(F79:F86)</f>
        <v>0</v>
      </c>
      <c r="G78" s="26">
        <f>SUM(G79:G86)</f>
        <v>0</v>
      </c>
      <c r="H78" s="387">
        <f t="shared" ref="H78:I78" si="42">SUM(H79:H86)</f>
        <v>0</v>
      </c>
      <c r="I78" s="387">
        <f t="shared" si="42"/>
        <v>0</v>
      </c>
      <c r="J78" s="372"/>
      <c r="K78" s="26">
        <f t="shared" ref="K78:L78" si="43">SUM(K79:K86)</f>
        <v>0</v>
      </c>
      <c r="L78" s="26">
        <f t="shared" si="43"/>
        <v>0</v>
      </c>
      <c r="M78" s="287"/>
      <c r="N78" s="26">
        <f t="shared" ref="N78:R78" si="44">SUM(N79:N86)</f>
        <v>0</v>
      </c>
      <c r="O78" s="26">
        <f t="shared" si="44"/>
        <v>0</v>
      </c>
      <c r="P78" s="26">
        <f t="shared" si="44"/>
        <v>0</v>
      </c>
      <c r="Q78" s="26">
        <f t="shared" si="44"/>
        <v>0</v>
      </c>
      <c r="R78" s="26">
        <f t="shared" si="44"/>
        <v>0</v>
      </c>
      <c r="S78" s="23">
        <f t="shared" si="17"/>
        <v>0</v>
      </c>
    </row>
    <row r="79" spans="1:19" ht="13" x14ac:dyDescent="0.25">
      <c r="A79" s="28" t="s">
        <v>194</v>
      </c>
      <c r="B79" s="311"/>
      <c r="C79" s="297"/>
      <c r="D79" s="297"/>
      <c r="E79" s="414"/>
      <c r="F79" s="424">
        <f t="shared" ref="F79:F86" si="45">D79*E79</f>
        <v>0</v>
      </c>
      <c r="G79" s="156">
        <f>F79*'Consolidated Budget'!F$8</f>
        <v>0</v>
      </c>
      <c r="H79" s="421"/>
      <c r="I79" s="422"/>
      <c r="J79" s="372"/>
      <c r="K79" s="286"/>
      <c r="L79" s="179"/>
      <c r="M79" s="287"/>
      <c r="N79" s="286"/>
      <c r="O79" s="179"/>
      <c r="P79" s="287"/>
      <c r="Q79" s="291">
        <f t="shared" ref="Q79:Q86" si="46">I79+L79+O79</f>
        <v>0</v>
      </c>
      <c r="R79" s="22">
        <f t="shared" ref="R79:R86" si="47">$G79-Q79</f>
        <v>0</v>
      </c>
      <c r="S79" s="23">
        <f t="shared" si="17"/>
        <v>0</v>
      </c>
    </row>
    <row r="80" spans="1:19" ht="13" x14ac:dyDescent="0.25">
      <c r="A80" s="28" t="s">
        <v>197</v>
      </c>
      <c r="B80" s="311"/>
      <c r="C80" s="297"/>
      <c r="D80" s="414"/>
      <c r="E80" s="297"/>
      <c r="F80" s="424">
        <f t="shared" si="45"/>
        <v>0</v>
      </c>
      <c r="G80" s="156">
        <f>F80*'Consolidated Budget'!F$8</f>
        <v>0</v>
      </c>
      <c r="H80" s="419"/>
      <c r="I80" s="420"/>
      <c r="J80" s="372"/>
      <c r="K80" s="286"/>
      <c r="L80" s="179"/>
      <c r="M80" s="287"/>
      <c r="N80" s="286"/>
      <c r="O80" s="179"/>
      <c r="P80" s="287"/>
      <c r="Q80" s="291">
        <f t="shared" si="46"/>
        <v>0</v>
      </c>
      <c r="R80" s="22">
        <f t="shared" si="47"/>
        <v>0</v>
      </c>
      <c r="S80" s="23">
        <f t="shared" si="17"/>
        <v>0</v>
      </c>
    </row>
    <row r="81" spans="1:19" ht="13" x14ac:dyDescent="0.25">
      <c r="A81" s="28" t="s">
        <v>199</v>
      </c>
      <c r="B81" s="311"/>
      <c r="C81" s="297"/>
      <c r="D81" s="414"/>
      <c r="E81" s="297"/>
      <c r="F81" s="424">
        <f t="shared" si="45"/>
        <v>0</v>
      </c>
      <c r="G81" s="156">
        <f>F81*'Consolidated Budget'!F$8</f>
        <v>0</v>
      </c>
      <c r="H81" s="419"/>
      <c r="I81" s="420"/>
      <c r="J81" s="372"/>
      <c r="K81" s="286"/>
      <c r="L81" s="179"/>
      <c r="M81" s="287"/>
      <c r="N81" s="286"/>
      <c r="O81" s="179"/>
      <c r="P81" s="287"/>
      <c r="Q81" s="291">
        <f t="shared" si="46"/>
        <v>0</v>
      </c>
      <c r="R81" s="22">
        <f t="shared" si="47"/>
        <v>0</v>
      </c>
      <c r="S81" s="23">
        <f t="shared" si="17"/>
        <v>0</v>
      </c>
    </row>
    <row r="82" spans="1:19" ht="13" x14ac:dyDescent="0.25">
      <c r="A82" s="28" t="s">
        <v>202</v>
      </c>
      <c r="B82" s="288"/>
      <c r="C82" s="289"/>
      <c r="D82" s="289"/>
      <c r="E82" s="290"/>
      <c r="F82" s="424">
        <f t="shared" si="45"/>
        <v>0</v>
      </c>
      <c r="G82" s="156">
        <f>F82*'Consolidated Budget'!F$8</f>
        <v>0</v>
      </c>
      <c r="H82" s="425"/>
      <c r="I82" s="425"/>
      <c r="J82" s="372"/>
      <c r="K82" s="286"/>
      <c r="L82" s="179"/>
      <c r="M82" s="287"/>
      <c r="N82" s="286"/>
      <c r="O82" s="179"/>
      <c r="P82" s="287"/>
      <c r="Q82" s="291">
        <f t="shared" si="46"/>
        <v>0</v>
      </c>
      <c r="R82" s="22">
        <f t="shared" si="47"/>
        <v>0</v>
      </c>
      <c r="S82" s="23">
        <f t="shared" si="17"/>
        <v>0</v>
      </c>
    </row>
    <row r="83" spans="1:19" ht="13" x14ac:dyDescent="0.25">
      <c r="A83" s="28" t="s">
        <v>203</v>
      </c>
      <c r="B83" s="288"/>
      <c r="C83" s="289"/>
      <c r="D83" s="289"/>
      <c r="E83" s="290"/>
      <c r="F83" s="424">
        <f t="shared" si="45"/>
        <v>0</v>
      </c>
      <c r="G83" s="156">
        <f>F83*'Consolidated Budget'!F$8</f>
        <v>0</v>
      </c>
      <c r="H83" s="425"/>
      <c r="I83" s="425"/>
      <c r="J83" s="372"/>
      <c r="K83" s="286"/>
      <c r="L83" s="179"/>
      <c r="M83" s="287"/>
      <c r="N83" s="286"/>
      <c r="O83" s="179"/>
      <c r="P83" s="287"/>
      <c r="Q83" s="291">
        <f t="shared" si="46"/>
        <v>0</v>
      </c>
      <c r="R83" s="22">
        <f t="shared" si="47"/>
        <v>0</v>
      </c>
      <c r="S83" s="23">
        <f t="shared" si="17"/>
        <v>0</v>
      </c>
    </row>
    <row r="84" spans="1:19" ht="13" x14ac:dyDescent="0.25">
      <c r="A84" s="28" t="s">
        <v>203</v>
      </c>
      <c r="B84" s="288"/>
      <c r="C84" s="289"/>
      <c r="D84" s="289"/>
      <c r="E84" s="290"/>
      <c r="F84" s="21">
        <f t="shared" si="45"/>
        <v>0</v>
      </c>
      <c r="G84" s="156">
        <f>F84*'Consolidated Budget'!F$8</f>
        <v>0</v>
      </c>
      <c r="H84" s="385"/>
      <c r="I84" s="385"/>
      <c r="J84" s="372"/>
      <c r="K84" s="286"/>
      <c r="L84" s="179"/>
      <c r="M84" s="287"/>
      <c r="N84" s="286"/>
      <c r="O84" s="179"/>
      <c r="P84" s="287"/>
      <c r="Q84" s="291">
        <f t="shared" si="46"/>
        <v>0</v>
      </c>
      <c r="R84" s="22">
        <f t="shared" si="47"/>
        <v>0</v>
      </c>
      <c r="S84" s="23">
        <f t="shared" si="17"/>
        <v>0</v>
      </c>
    </row>
    <row r="85" spans="1:19" ht="13" x14ac:dyDescent="0.25">
      <c r="A85" s="28" t="s">
        <v>203</v>
      </c>
      <c r="B85" s="288"/>
      <c r="C85" s="289"/>
      <c r="D85" s="289"/>
      <c r="E85" s="290"/>
      <c r="F85" s="21">
        <f t="shared" si="45"/>
        <v>0</v>
      </c>
      <c r="G85" s="156">
        <f>F85*'Consolidated Budget'!F$8</f>
        <v>0</v>
      </c>
      <c r="H85" s="385"/>
      <c r="I85" s="385"/>
      <c r="J85" s="372"/>
      <c r="K85" s="286"/>
      <c r="L85" s="179"/>
      <c r="M85" s="287"/>
      <c r="N85" s="286"/>
      <c r="O85" s="179"/>
      <c r="P85" s="287"/>
      <c r="Q85" s="291">
        <f t="shared" si="46"/>
        <v>0</v>
      </c>
      <c r="R85" s="22">
        <f t="shared" si="47"/>
        <v>0</v>
      </c>
      <c r="S85" s="23">
        <f t="shared" si="17"/>
        <v>0</v>
      </c>
    </row>
    <row r="86" spans="1:19" ht="13" x14ac:dyDescent="0.25">
      <c r="A86" s="28" t="s">
        <v>203</v>
      </c>
      <c r="B86" s="288"/>
      <c r="C86" s="289"/>
      <c r="D86" s="289"/>
      <c r="E86" s="290"/>
      <c r="F86" s="21">
        <f t="shared" si="45"/>
        <v>0</v>
      </c>
      <c r="G86" s="156">
        <f>F86*'Consolidated Budget'!F$8</f>
        <v>0</v>
      </c>
      <c r="H86" s="385"/>
      <c r="I86" s="385"/>
      <c r="J86" s="372"/>
      <c r="K86" s="286"/>
      <c r="L86" s="179"/>
      <c r="M86" s="287"/>
      <c r="N86" s="286"/>
      <c r="O86" s="179"/>
      <c r="P86" s="287"/>
      <c r="Q86" s="291">
        <f t="shared" si="46"/>
        <v>0</v>
      </c>
      <c r="R86" s="22">
        <f t="shared" si="47"/>
        <v>0</v>
      </c>
      <c r="S86" s="23">
        <f t="shared" si="17"/>
        <v>0</v>
      </c>
    </row>
    <row r="87" spans="1:19" ht="13" x14ac:dyDescent="0.25">
      <c r="A87" s="24" t="s">
        <v>204</v>
      </c>
      <c r="B87" s="25" t="s">
        <v>97</v>
      </c>
      <c r="C87" s="866"/>
      <c r="D87" s="866"/>
      <c r="E87" s="866"/>
      <c r="F87" s="26">
        <f>SUM(F88:F95)</f>
        <v>0</v>
      </c>
      <c r="G87" s="26">
        <f>SUM(G88:G95)</f>
        <v>0</v>
      </c>
      <c r="H87" s="387">
        <f t="shared" ref="H87:I87" si="48">SUM(H88:H95)</f>
        <v>0</v>
      </c>
      <c r="I87" s="387">
        <f t="shared" si="48"/>
        <v>0</v>
      </c>
      <c r="J87" s="372"/>
      <c r="K87" s="26">
        <f t="shared" ref="K87:L87" si="49">SUM(K88:K95)</f>
        <v>0</v>
      </c>
      <c r="L87" s="26">
        <f t="shared" si="49"/>
        <v>0</v>
      </c>
      <c r="M87" s="287"/>
      <c r="N87" s="26">
        <f t="shared" ref="N87:R87" si="50">SUM(N88:N95)</f>
        <v>0</v>
      </c>
      <c r="O87" s="26">
        <f t="shared" si="50"/>
        <v>0</v>
      </c>
      <c r="P87" s="26">
        <f t="shared" si="50"/>
        <v>0</v>
      </c>
      <c r="Q87" s="26">
        <f t="shared" si="50"/>
        <v>0</v>
      </c>
      <c r="R87" s="26">
        <f t="shared" si="50"/>
        <v>0</v>
      </c>
      <c r="S87" s="23">
        <f t="shared" si="17"/>
        <v>0</v>
      </c>
    </row>
    <row r="88" spans="1:19" ht="13" x14ac:dyDescent="0.25">
      <c r="A88" s="28" t="s">
        <v>205</v>
      </c>
      <c r="B88" s="311"/>
      <c r="C88" s="297"/>
      <c r="D88" s="297"/>
      <c r="E88" s="414"/>
      <c r="F88" s="424">
        <f t="shared" ref="F88:F95" si="51">D88*E88</f>
        <v>0</v>
      </c>
      <c r="G88" s="156">
        <f>F88*'Consolidated Budget'!F$8</f>
        <v>0</v>
      </c>
      <c r="H88" s="421"/>
      <c r="I88" s="422"/>
      <c r="J88" s="372"/>
      <c r="K88" s="286"/>
      <c r="L88" s="179"/>
      <c r="M88" s="287"/>
      <c r="N88" s="286"/>
      <c r="O88" s="179"/>
      <c r="P88" s="287"/>
      <c r="Q88" s="291">
        <f t="shared" ref="Q88:Q95" si="52">I88+L88+O88</f>
        <v>0</v>
      </c>
      <c r="R88" s="22">
        <f t="shared" ref="R88:R95" si="53">$G88-Q88</f>
        <v>0</v>
      </c>
      <c r="S88" s="23">
        <f t="shared" si="17"/>
        <v>0</v>
      </c>
    </row>
    <row r="89" spans="1:19" ht="13" x14ac:dyDescent="0.25">
      <c r="A89" s="28" t="s">
        <v>207</v>
      </c>
      <c r="B89" s="311"/>
      <c r="C89" s="297"/>
      <c r="D89" s="297"/>
      <c r="E89" s="414"/>
      <c r="F89" s="424">
        <f t="shared" si="51"/>
        <v>0</v>
      </c>
      <c r="G89" s="156">
        <f>F89*'Consolidated Budget'!F$8</f>
        <v>0</v>
      </c>
      <c r="H89" s="421"/>
      <c r="I89" s="422"/>
      <c r="J89" s="372"/>
      <c r="K89" s="286"/>
      <c r="L89" s="179"/>
      <c r="M89" s="287"/>
      <c r="N89" s="286"/>
      <c r="O89" s="179"/>
      <c r="P89" s="287"/>
      <c r="Q89" s="291">
        <f t="shared" si="52"/>
        <v>0</v>
      </c>
      <c r="R89" s="22">
        <f t="shared" si="53"/>
        <v>0</v>
      </c>
      <c r="S89" s="23">
        <f t="shared" si="17"/>
        <v>0</v>
      </c>
    </row>
    <row r="90" spans="1:19" ht="13" x14ac:dyDescent="0.25">
      <c r="A90" s="28" t="s">
        <v>210</v>
      </c>
      <c r="B90" s="288"/>
      <c r="C90" s="289"/>
      <c r="D90" s="289"/>
      <c r="E90" s="290"/>
      <c r="F90" s="424">
        <f t="shared" si="51"/>
        <v>0</v>
      </c>
      <c r="G90" s="156">
        <f>F90*'Consolidated Budget'!F$8</f>
        <v>0</v>
      </c>
      <c r="H90" s="425"/>
      <c r="I90" s="425"/>
      <c r="J90" s="372"/>
      <c r="K90" s="286"/>
      <c r="L90" s="179"/>
      <c r="M90" s="287"/>
      <c r="N90" s="286"/>
      <c r="O90" s="179"/>
      <c r="P90" s="287"/>
      <c r="Q90" s="291">
        <f t="shared" si="52"/>
        <v>0</v>
      </c>
      <c r="R90" s="22">
        <f t="shared" si="53"/>
        <v>0</v>
      </c>
      <c r="S90" s="23">
        <f t="shared" si="17"/>
        <v>0</v>
      </c>
    </row>
    <row r="91" spans="1:19" ht="13" x14ac:dyDescent="0.25">
      <c r="A91" s="28" t="s">
        <v>211</v>
      </c>
      <c r="B91" s="288"/>
      <c r="C91" s="289"/>
      <c r="D91" s="289"/>
      <c r="E91" s="290"/>
      <c r="F91" s="424">
        <f t="shared" si="51"/>
        <v>0</v>
      </c>
      <c r="G91" s="156">
        <f>F91*'Consolidated Budget'!F$8</f>
        <v>0</v>
      </c>
      <c r="H91" s="425"/>
      <c r="I91" s="425"/>
      <c r="J91" s="372"/>
      <c r="K91" s="286"/>
      <c r="L91" s="179"/>
      <c r="M91" s="287"/>
      <c r="N91" s="286"/>
      <c r="O91" s="179"/>
      <c r="P91" s="287"/>
      <c r="Q91" s="291">
        <f t="shared" si="52"/>
        <v>0</v>
      </c>
      <c r="R91" s="22">
        <f t="shared" si="53"/>
        <v>0</v>
      </c>
      <c r="S91" s="23">
        <f t="shared" si="17"/>
        <v>0</v>
      </c>
    </row>
    <row r="92" spans="1:19" ht="13" x14ac:dyDescent="0.25">
      <c r="A92" s="28" t="s">
        <v>212</v>
      </c>
      <c r="B92" s="288"/>
      <c r="C92" s="289"/>
      <c r="D92" s="289"/>
      <c r="E92" s="290"/>
      <c r="F92" s="424">
        <f t="shared" si="51"/>
        <v>0</v>
      </c>
      <c r="G92" s="156">
        <f>F92*'Consolidated Budget'!F$8</f>
        <v>0</v>
      </c>
      <c r="H92" s="425"/>
      <c r="I92" s="425"/>
      <c r="J92" s="372"/>
      <c r="K92" s="286"/>
      <c r="L92" s="179"/>
      <c r="M92" s="287"/>
      <c r="N92" s="286"/>
      <c r="O92" s="179"/>
      <c r="P92" s="287"/>
      <c r="Q92" s="291">
        <f t="shared" si="52"/>
        <v>0</v>
      </c>
      <c r="R92" s="22">
        <f t="shared" si="53"/>
        <v>0</v>
      </c>
      <c r="S92" s="23">
        <f t="shared" si="17"/>
        <v>0</v>
      </c>
    </row>
    <row r="93" spans="1:19" ht="13" x14ac:dyDescent="0.25">
      <c r="A93" s="28" t="s">
        <v>213</v>
      </c>
      <c r="B93" s="288"/>
      <c r="C93" s="289"/>
      <c r="D93" s="289"/>
      <c r="E93" s="290"/>
      <c r="F93" s="424">
        <f t="shared" si="51"/>
        <v>0</v>
      </c>
      <c r="G93" s="156">
        <f>F93*'Consolidated Budget'!F$8</f>
        <v>0</v>
      </c>
      <c r="H93" s="425"/>
      <c r="I93" s="425"/>
      <c r="J93" s="372"/>
      <c r="K93" s="286"/>
      <c r="L93" s="179"/>
      <c r="M93" s="287"/>
      <c r="N93" s="286"/>
      <c r="O93" s="179"/>
      <c r="P93" s="287"/>
      <c r="Q93" s="291">
        <f t="shared" si="52"/>
        <v>0</v>
      </c>
      <c r="R93" s="22">
        <f t="shared" si="53"/>
        <v>0</v>
      </c>
      <c r="S93" s="23">
        <f t="shared" si="17"/>
        <v>0</v>
      </c>
    </row>
    <row r="94" spans="1:19" ht="13" x14ac:dyDescent="0.25">
      <c r="A94" s="28" t="s">
        <v>214</v>
      </c>
      <c r="B94" s="288"/>
      <c r="C94" s="289"/>
      <c r="D94" s="289"/>
      <c r="E94" s="290"/>
      <c r="F94" s="21">
        <f t="shared" si="51"/>
        <v>0</v>
      </c>
      <c r="G94" s="156">
        <f>F94*'Consolidated Budget'!F$8</f>
        <v>0</v>
      </c>
      <c r="H94" s="385"/>
      <c r="I94" s="385"/>
      <c r="J94" s="372"/>
      <c r="K94" s="286"/>
      <c r="L94" s="179"/>
      <c r="M94" s="287"/>
      <c r="N94" s="286"/>
      <c r="O94" s="179"/>
      <c r="P94" s="287"/>
      <c r="Q94" s="291">
        <f t="shared" si="52"/>
        <v>0</v>
      </c>
      <c r="R94" s="22">
        <f t="shared" si="53"/>
        <v>0</v>
      </c>
      <c r="S94" s="23">
        <f t="shared" si="17"/>
        <v>0</v>
      </c>
    </row>
    <row r="95" spans="1:19" ht="13" x14ac:dyDescent="0.25">
      <c r="A95" s="28" t="s">
        <v>215</v>
      </c>
      <c r="B95" s="288"/>
      <c r="C95" s="289"/>
      <c r="D95" s="289"/>
      <c r="E95" s="290"/>
      <c r="F95" s="21">
        <f t="shared" si="51"/>
        <v>0</v>
      </c>
      <c r="G95" s="156">
        <f>F95*'Consolidated Budget'!F$8</f>
        <v>0</v>
      </c>
      <c r="H95" s="385"/>
      <c r="I95" s="385"/>
      <c r="J95" s="372"/>
      <c r="K95" s="286"/>
      <c r="L95" s="179"/>
      <c r="M95" s="287"/>
      <c r="N95" s="286"/>
      <c r="O95" s="179"/>
      <c r="P95" s="287"/>
      <c r="Q95" s="291">
        <f t="shared" si="52"/>
        <v>0</v>
      </c>
      <c r="R95" s="22">
        <f t="shared" si="53"/>
        <v>0</v>
      </c>
      <c r="S95" s="23">
        <f t="shared" si="17"/>
        <v>0</v>
      </c>
    </row>
    <row r="96" spans="1:19" ht="13" x14ac:dyDescent="0.25">
      <c r="A96" s="24" t="s">
        <v>216</v>
      </c>
      <c r="B96" s="25" t="s">
        <v>98</v>
      </c>
      <c r="C96" s="866"/>
      <c r="D96" s="866"/>
      <c r="E96" s="866"/>
      <c r="F96" s="26">
        <f>SUM(F97:F104)</f>
        <v>0</v>
      </c>
      <c r="G96" s="26">
        <f>SUM(G97:G104)</f>
        <v>0</v>
      </c>
      <c r="H96" s="387">
        <f t="shared" ref="H96:I96" si="54">SUM(H97:H104)</f>
        <v>0</v>
      </c>
      <c r="I96" s="387">
        <f t="shared" si="54"/>
        <v>0</v>
      </c>
      <c r="J96" s="372"/>
      <c r="K96" s="26">
        <f t="shared" ref="K96:L96" si="55">SUM(K97:K104)</f>
        <v>0</v>
      </c>
      <c r="L96" s="26">
        <f t="shared" si="55"/>
        <v>0</v>
      </c>
      <c r="M96" s="287"/>
      <c r="N96" s="26">
        <f t="shared" ref="N96:R96" si="56">SUM(N97:N104)</f>
        <v>0</v>
      </c>
      <c r="O96" s="26">
        <f t="shared" si="56"/>
        <v>0</v>
      </c>
      <c r="P96" s="26">
        <f t="shared" si="56"/>
        <v>0</v>
      </c>
      <c r="Q96" s="26">
        <f t="shared" si="56"/>
        <v>0</v>
      </c>
      <c r="R96" s="26">
        <f t="shared" si="56"/>
        <v>0</v>
      </c>
      <c r="S96" s="23">
        <f t="shared" si="17"/>
        <v>0</v>
      </c>
    </row>
    <row r="97" spans="1:19" ht="13" x14ac:dyDescent="0.25">
      <c r="A97" s="28" t="s">
        <v>217</v>
      </c>
      <c r="B97" s="288"/>
      <c r="C97" s="413"/>
      <c r="D97" s="414"/>
      <c r="E97" s="297"/>
      <c r="F97" s="424">
        <f t="shared" ref="F97:F104" si="57">D97*E97</f>
        <v>0</v>
      </c>
      <c r="G97" s="156">
        <f>F97*'Consolidated Budget'!F$8</f>
        <v>0</v>
      </c>
      <c r="H97" s="427"/>
      <c r="I97" s="428"/>
      <c r="J97" s="372"/>
      <c r="K97" s="286">
        <v>0</v>
      </c>
      <c r="L97" s="179">
        <v>0</v>
      </c>
      <c r="M97" s="287"/>
      <c r="N97" s="286"/>
      <c r="O97" s="179"/>
      <c r="P97" s="287"/>
      <c r="Q97" s="291">
        <f t="shared" ref="Q97:Q104" si="58">I97+L97+O97</f>
        <v>0</v>
      </c>
      <c r="R97" s="22">
        <f t="shared" ref="R97:R104" si="59">$G97-Q97</f>
        <v>0</v>
      </c>
      <c r="S97" s="23">
        <f t="shared" si="17"/>
        <v>0</v>
      </c>
    </row>
    <row r="98" spans="1:19" ht="13" x14ac:dyDescent="0.25">
      <c r="A98" s="28" t="s">
        <v>219</v>
      </c>
      <c r="B98" s="288"/>
      <c r="C98" s="289"/>
      <c r="D98" s="289"/>
      <c r="E98" s="290"/>
      <c r="F98" s="424">
        <f t="shared" si="57"/>
        <v>0</v>
      </c>
      <c r="G98" s="156">
        <f>F98*'Consolidated Budget'!F$8</f>
        <v>0</v>
      </c>
      <c r="H98" s="425"/>
      <c r="I98" s="425"/>
      <c r="J98" s="372"/>
      <c r="K98" s="286"/>
      <c r="L98" s="179"/>
      <c r="M98" s="287"/>
      <c r="N98" s="286"/>
      <c r="O98" s="179"/>
      <c r="P98" s="287"/>
      <c r="Q98" s="291">
        <f t="shared" si="58"/>
        <v>0</v>
      </c>
      <c r="R98" s="22">
        <f t="shared" si="59"/>
        <v>0</v>
      </c>
      <c r="S98" s="23">
        <f t="shared" ref="S98:S140" si="60">IFERROR(Q98/$G98,0)</f>
        <v>0</v>
      </c>
    </row>
    <row r="99" spans="1:19" ht="13" x14ac:dyDescent="0.25">
      <c r="A99" s="28" t="s">
        <v>220</v>
      </c>
      <c r="B99" s="288"/>
      <c r="C99" s="289"/>
      <c r="D99" s="289"/>
      <c r="E99" s="290"/>
      <c r="F99" s="424">
        <f t="shared" si="57"/>
        <v>0</v>
      </c>
      <c r="G99" s="156">
        <f>F99*'Consolidated Budget'!F$8</f>
        <v>0</v>
      </c>
      <c r="H99" s="425"/>
      <c r="I99" s="425"/>
      <c r="J99" s="372"/>
      <c r="K99" s="286"/>
      <c r="L99" s="179"/>
      <c r="M99" s="287"/>
      <c r="N99" s="286"/>
      <c r="O99" s="179"/>
      <c r="P99" s="287"/>
      <c r="Q99" s="291">
        <f t="shared" si="58"/>
        <v>0</v>
      </c>
      <c r="R99" s="22">
        <f t="shared" si="59"/>
        <v>0</v>
      </c>
      <c r="S99" s="23">
        <f t="shared" si="60"/>
        <v>0</v>
      </c>
    </row>
    <row r="100" spans="1:19" ht="13" x14ac:dyDescent="0.25">
      <c r="A100" s="28" t="s">
        <v>221</v>
      </c>
      <c r="B100" s="288"/>
      <c r="C100" s="289"/>
      <c r="D100" s="289"/>
      <c r="E100" s="290"/>
      <c r="F100" s="424">
        <f t="shared" si="57"/>
        <v>0</v>
      </c>
      <c r="G100" s="156">
        <f>F100*'Consolidated Budget'!F$8</f>
        <v>0</v>
      </c>
      <c r="H100" s="425"/>
      <c r="I100" s="425"/>
      <c r="J100" s="372"/>
      <c r="K100" s="286"/>
      <c r="L100" s="179"/>
      <c r="M100" s="287"/>
      <c r="N100" s="286"/>
      <c r="O100" s="179"/>
      <c r="P100" s="287"/>
      <c r="Q100" s="291">
        <f t="shared" si="58"/>
        <v>0</v>
      </c>
      <c r="R100" s="22">
        <f t="shared" si="59"/>
        <v>0</v>
      </c>
      <c r="S100" s="23">
        <f t="shared" si="60"/>
        <v>0</v>
      </c>
    </row>
    <row r="101" spans="1:19" ht="13" x14ac:dyDescent="0.25">
      <c r="A101" s="28" t="s">
        <v>222</v>
      </c>
      <c r="B101" s="288"/>
      <c r="C101" s="289"/>
      <c r="D101" s="289"/>
      <c r="E101" s="290"/>
      <c r="F101" s="21">
        <f t="shared" si="57"/>
        <v>0</v>
      </c>
      <c r="G101" s="156">
        <f>F101*'Consolidated Budget'!F$8</f>
        <v>0</v>
      </c>
      <c r="H101" s="385"/>
      <c r="I101" s="385"/>
      <c r="J101" s="372"/>
      <c r="K101" s="286"/>
      <c r="L101" s="179"/>
      <c r="M101" s="287"/>
      <c r="N101" s="286"/>
      <c r="O101" s="179"/>
      <c r="P101" s="287"/>
      <c r="Q101" s="291">
        <f t="shared" si="58"/>
        <v>0</v>
      </c>
      <c r="R101" s="22">
        <f t="shared" si="59"/>
        <v>0</v>
      </c>
      <c r="S101" s="23">
        <f t="shared" si="60"/>
        <v>0</v>
      </c>
    </row>
    <row r="102" spans="1:19" ht="13" x14ac:dyDescent="0.25">
      <c r="A102" s="28" t="s">
        <v>223</v>
      </c>
      <c r="B102" s="288"/>
      <c r="C102" s="289"/>
      <c r="D102" s="289"/>
      <c r="E102" s="290"/>
      <c r="F102" s="21">
        <f t="shared" si="57"/>
        <v>0</v>
      </c>
      <c r="G102" s="156">
        <f>F102*'Consolidated Budget'!F$8</f>
        <v>0</v>
      </c>
      <c r="H102" s="385"/>
      <c r="I102" s="385"/>
      <c r="J102" s="372"/>
      <c r="K102" s="286"/>
      <c r="L102" s="179"/>
      <c r="M102" s="287"/>
      <c r="N102" s="286"/>
      <c r="O102" s="179"/>
      <c r="P102" s="287"/>
      <c r="Q102" s="291">
        <f t="shared" si="58"/>
        <v>0</v>
      </c>
      <c r="R102" s="22">
        <f t="shared" si="59"/>
        <v>0</v>
      </c>
      <c r="S102" s="23">
        <f t="shared" si="60"/>
        <v>0</v>
      </c>
    </row>
    <row r="103" spans="1:19" ht="13" x14ac:dyDescent="0.25">
      <c r="A103" s="28" t="s">
        <v>224</v>
      </c>
      <c r="B103" s="288"/>
      <c r="C103" s="289"/>
      <c r="D103" s="289"/>
      <c r="E103" s="290"/>
      <c r="F103" s="21">
        <f t="shared" si="57"/>
        <v>0</v>
      </c>
      <c r="G103" s="156">
        <f>F103*'Consolidated Budget'!F$8</f>
        <v>0</v>
      </c>
      <c r="H103" s="385"/>
      <c r="I103" s="385"/>
      <c r="J103" s="372"/>
      <c r="K103" s="286"/>
      <c r="L103" s="179"/>
      <c r="M103" s="287"/>
      <c r="N103" s="286"/>
      <c r="O103" s="179"/>
      <c r="P103" s="287"/>
      <c r="Q103" s="291">
        <f t="shared" si="58"/>
        <v>0</v>
      </c>
      <c r="R103" s="22">
        <f t="shared" si="59"/>
        <v>0</v>
      </c>
      <c r="S103" s="23">
        <f t="shared" si="60"/>
        <v>0</v>
      </c>
    </row>
    <row r="104" spans="1:19" ht="13" x14ac:dyDescent="0.25">
      <c r="A104" s="28" t="s">
        <v>225</v>
      </c>
      <c r="B104" s="288"/>
      <c r="C104" s="289"/>
      <c r="D104" s="289"/>
      <c r="E104" s="290"/>
      <c r="F104" s="21">
        <f t="shared" si="57"/>
        <v>0</v>
      </c>
      <c r="G104" s="156">
        <f>F104*'Consolidated Budget'!F$8</f>
        <v>0</v>
      </c>
      <c r="H104" s="385"/>
      <c r="I104" s="385"/>
      <c r="J104" s="372"/>
      <c r="K104" s="286"/>
      <c r="L104" s="179"/>
      <c r="M104" s="287"/>
      <c r="N104" s="286"/>
      <c r="O104" s="179"/>
      <c r="P104" s="287"/>
      <c r="Q104" s="291">
        <f t="shared" si="58"/>
        <v>0</v>
      </c>
      <c r="R104" s="22">
        <f t="shared" si="59"/>
        <v>0</v>
      </c>
      <c r="S104" s="23">
        <f t="shared" si="60"/>
        <v>0</v>
      </c>
    </row>
    <row r="105" spans="1:19" ht="13" x14ac:dyDescent="0.25">
      <c r="A105" s="24" t="s">
        <v>226</v>
      </c>
      <c r="B105" s="25" t="s">
        <v>40</v>
      </c>
      <c r="C105" s="866"/>
      <c r="D105" s="866"/>
      <c r="E105" s="866"/>
      <c r="F105" s="26">
        <f>SUM(F106:F117)</f>
        <v>0</v>
      </c>
      <c r="G105" s="26">
        <f>SUM(G106:G117)</f>
        <v>0</v>
      </c>
      <c r="H105" s="387">
        <f t="shared" ref="H105:I105" si="61">SUM(H106:H117)</f>
        <v>0</v>
      </c>
      <c r="I105" s="387">
        <f t="shared" si="61"/>
        <v>0</v>
      </c>
      <c r="J105" s="372"/>
      <c r="K105" s="26">
        <f t="shared" ref="K105:L105" si="62">SUM(K106:K117)</f>
        <v>0</v>
      </c>
      <c r="L105" s="26">
        <f t="shared" si="62"/>
        <v>0</v>
      </c>
      <c r="M105" s="287"/>
      <c r="N105" s="26">
        <f t="shared" ref="N105:R105" si="63">SUM(N106:N117)</f>
        <v>0</v>
      </c>
      <c r="O105" s="26">
        <f t="shared" si="63"/>
        <v>0</v>
      </c>
      <c r="P105" s="26">
        <f t="shared" si="63"/>
        <v>0</v>
      </c>
      <c r="Q105" s="26">
        <f t="shared" si="63"/>
        <v>0</v>
      </c>
      <c r="R105" s="26">
        <f t="shared" si="63"/>
        <v>0</v>
      </c>
      <c r="S105" s="23">
        <f t="shared" si="60"/>
        <v>0</v>
      </c>
    </row>
    <row r="106" spans="1:19" ht="13" x14ac:dyDescent="0.25">
      <c r="A106" s="20" t="s">
        <v>227</v>
      </c>
      <c r="B106" s="288"/>
      <c r="C106" s="413"/>
      <c r="D106" s="297"/>
      <c r="E106" s="414"/>
      <c r="F106" s="424">
        <f>D106*E106</f>
        <v>0</v>
      </c>
      <c r="G106" s="156">
        <f>F106*'Consolidated Budget'!F$8</f>
        <v>0</v>
      </c>
      <c r="H106" s="427"/>
      <c r="I106" s="428"/>
      <c r="J106" s="372"/>
      <c r="K106" s="286"/>
      <c r="L106" s="179"/>
      <c r="M106" s="287"/>
      <c r="N106" s="286"/>
      <c r="O106" s="179"/>
      <c r="P106" s="287"/>
      <c r="Q106" s="291">
        <f t="shared" ref="Q106:Q117" si="64">I106+L106+O106</f>
        <v>0</v>
      </c>
      <c r="R106" s="22">
        <f t="shared" ref="R106:R117" si="65">$G106-Q106</f>
        <v>0</v>
      </c>
      <c r="S106" s="23">
        <f t="shared" si="60"/>
        <v>0</v>
      </c>
    </row>
    <row r="107" spans="1:19" ht="27" customHeight="1" x14ac:dyDescent="0.25">
      <c r="A107" s="20" t="s">
        <v>229</v>
      </c>
      <c r="B107" s="288"/>
      <c r="C107" s="413"/>
      <c r="D107" s="297"/>
      <c r="E107" s="414"/>
      <c r="F107" s="424">
        <f>D107*E107</f>
        <v>0</v>
      </c>
      <c r="G107" s="156">
        <f>F107*'Consolidated Budget'!F$8</f>
        <v>0</v>
      </c>
      <c r="H107" s="408"/>
      <c r="I107" s="429"/>
      <c r="J107" s="372"/>
      <c r="K107" s="286"/>
      <c r="L107" s="179"/>
      <c r="M107" s="287"/>
      <c r="N107" s="286"/>
      <c r="O107" s="179"/>
      <c r="P107" s="287"/>
      <c r="Q107" s="291">
        <f t="shared" si="64"/>
        <v>0</v>
      </c>
      <c r="R107" s="22">
        <f t="shared" si="65"/>
        <v>0</v>
      </c>
      <c r="S107" s="23">
        <f t="shared" si="60"/>
        <v>0</v>
      </c>
    </row>
    <row r="108" spans="1:19" ht="32.25" customHeight="1" x14ac:dyDescent="0.25">
      <c r="A108" s="20" t="s">
        <v>231</v>
      </c>
      <c r="B108" s="288"/>
      <c r="C108" s="413"/>
      <c r="D108" s="297"/>
      <c r="E108" s="414"/>
      <c r="F108" s="424">
        <f t="shared" ref="F108:F117" si="66">D108*E108</f>
        <v>0</v>
      </c>
      <c r="G108" s="156">
        <f>F108*'Consolidated Budget'!F$8</f>
        <v>0</v>
      </c>
      <c r="H108" s="408"/>
      <c r="I108" s="429"/>
      <c r="J108" s="372"/>
      <c r="K108" s="286"/>
      <c r="L108" s="179"/>
      <c r="M108" s="287"/>
      <c r="N108" s="286"/>
      <c r="O108" s="179"/>
      <c r="P108" s="287"/>
      <c r="Q108" s="291">
        <f t="shared" si="64"/>
        <v>0</v>
      </c>
      <c r="R108" s="22">
        <f t="shared" si="65"/>
        <v>0</v>
      </c>
      <c r="S108" s="23">
        <f t="shared" si="60"/>
        <v>0</v>
      </c>
    </row>
    <row r="109" spans="1:19" ht="13" x14ac:dyDescent="0.25">
      <c r="A109" s="20" t="s">
        <v>233</v>
      </c>
      <c r="B109" s="288"/>
      <c r="C109" s="413"/>
      <c r="D109" s="297"/>
      <c r="E109" s="414"/>
      <c r="F109" s="424">
        <f t="shared" si="66"/>
        <v>0</v>
      </c>
      <c r="G109" s="156">
        <f>F109*'Consolidated Budget'!F$8</f>
        <v>0</v>
      </c>
      <c r="H109" s="408"/>
      <c r="I109" s="429"/>
      <c r="J109" s="372"/>
      <c r="K109" s="286"/>
      <c r="L109" s="179"/>
      <c r="M109" s="287"/>
      <c r="N109" s="286"/>
      <c r="O109" s="179"/>
      <c r="P109" s="287"/>
      <c r="Q109" s="291">
        <f t="shared" si="64"/>
        <v>0</v>
      </c>
      <c r="R109" s="22">
        <f t="shared" si="65"/>
        <v>0</v>
      </c>
      <c r="S109" s="23">
        <f t="shared" si="60"/>
        <v>0</v>
      </c>
    </row>
    <row r="110" spans="1:19" ht="13" x14ac:dyDescent="0.25">
      <c r="A110" s="20" t="s">
        <v>235</v>
      </c>
      <c r="B110" s="288"/>
      <c r="C110" s="413"/>
      <c r="D110" s="297"/>
      <c r="E110" s="414"/>
      <c r="F110" s="424">
        <f t="shared" si="66"/>
        <v>0</v>
      </c>
      <c r="G110" s="156">
        <f>F110*'Consolidated Budget'!F$8</f>
        <v>0</v>
      </c>
      <c r="H110" s="408"/>
      <c r="I110" s="429"/>
      <c r="J110" s="372"/>
      <c r="K110" s="286"/>
      <c r="L110" s="179"/>
      <c r="M110" s="287"/>
      <c r="N110" s="286"/>
      <c r="O110" s="179"/>
      <c r="P110" s="287"/>
      <c r="Q110" s="291">
        <f t="shared" si="64"/>
        <v>0</v>
      </c>
      <c r="R110" s="22">
        <f t="shared" si="65"/>
        <v>0</v>
      </c>
      <c r="S110" s="23">
        <f t="shared" si="60"/>
        <v>0</v>
      </c>
    </row>
    <row r="111" spans="1:19" ht="13" x14ac:dyDescent="0.25">
      <c r="A111" s="20" t="s">
        <v>237</v>
      </c>
      <c r="B111" s="288"/>
      <c r="C111" s="413"/>
      <c r="D111" s="297"/>
      <c r="E111" s="414"/>
      <c r="F111" s="424">
        <v>0</v>
      </c>
      <c r="G111" s="156">
        <f>F111*'Consolidated Budget'!F$8</f>
        <v>0</v>
      </c>
      <c r="H111" s="408"/>
      <c r="I111" s="429"/>
      <c r="J111" s="372"/>
      <c r="K111" s="286"/>
      <c r="L111" s="179"/>
      <c r="M111" s="287"/>
      <c r="N111" s="286"/>
      <c r="O111" s="179"/>
      <c r="P111" s="287"/>
      <c r="Q111" s="291">
        <f t="shared" si="64"/>
        <v>0</v>
      </c>
      <c r="R111" s="22">
        <f t="shared" si="65"/>
        <v>0</v>
      </c>
      <c r="S111" s="23">
        <f t="shared" si="60"/>
        <v>0</v>
      </c>
    </row>
    <row r="112" spans="1:19" ht="13" x14ac:dyDescent="0.25">
      <c r="A112" s="20" t="s">
        <v>240</v>
      </c>
      <c r="B112" s="288"/>
      <c r="C112" s="413"/>
      <c r="D112" s="297"/>
      <c r="E112" s="414"/>
      <c r="F112" s="424">
        <f t="shared" si="66"/>
        <v>0</v>
      </c>
      <c r="G112" s="156">
        <f>F112*'Consolidated Budget'!F$8</f>
        <v>0</v>
      </c>
      <c r="H112" s="408"/>
      <c r="I112" s="429"/>
      <c r="J112" s="372"/>
      <c r="K112" s="286"/>
      <c r="L112" s="179"/>
      <c r="M112" s="287"/>
      <c r="N112" s="286"/>
      <c r="O112" s="179"/>
      <c r="P112" s="287"/>
      <c r="Q112" s="291">
        <f t="shared" si="64"/>
        <v>0</v>
      </c>
      <c r="R112" s="22">
        <f t="shared" si="65"/>
        <v>0</v>
      </c>
      <c r="S112" s="23">
        <f t="shared" si="60"/>
        <v>0</v>
      </c>
    </row>
    <row r="113" spans="1:19" ht="13" x14ac:dyDescent="0.25">
      <c r="A113" s="20" t="s">
        <v>242</v>
      </c>
      <c r="B113" s="288"/>
      <c r="C113" s="413"/>
      <c r="D113" s="297"/>
      <c r="E113" s="414"/>
      <c r="F113" s="424">
        <v>0</v>
      </c>
      <c r="G113" s="156">
        <f>F113*'Consolidated Budget'!F$8</f>
        <v>0</v>
      </c>
      <c r="H113" s="408"/>
      <c r="I113" s="429"/>
      <c r="J113" s="372"/>
      <c r="K113" s="286"/>
      <c r="L113" s="179"/>
      <c r="M113" s="287"/>
      <c r="N113" s="286"/>
      <c r="O113" s="179"/>
      <c r="P113" s="287"/>
      <c r="Q113" s="291">
        <f t="shared" si="64"/>
        <v>0</v>
      </c>
      <c r="R113" s="22">
        <f t="shared" si="65"/>
        <v>0</v>
      </c>
      <c r="S113" s="23">
        <f t="shared" si="60"/>
        <v>0</v>
      </c>
    </row>
    <row r="114" spans="1:19" ht="13" x14ac:dyDescent="0.25">
      <c r="A114" s="20" t="s">
        <v>244</v>
      </c>
      <c r="B114" s="288"/>
      <c r="C114" s="413"/>
      <c r="D114" s="297"/>
      <c r="E114" s="414"/>
      <c r="F114" s="424">
        <f t="shared" si="66"/>
        <v>0</v>
      </c>
      <c r="G114" s="156">
        <f>F114*'Consolidated Budget'!F$8</f>
        <v>0</v>
      </c>
      <c r="H114" s="408"/>
      <c r="I114" s="429"/>
      <c r="J114" s="372"/>
      <c r="K114" s="286"/>
      <c r="L114" s="179"/>
      <c r="M114" s="287"/>
      <c r="N114" s="286"/>
      <c r="O114" s="179"/>
      <c r="P114" s="287"/>
      <c r="Q114" s="291">
        <f t="shared" si="64"/>
        <v>0</v>
      </c>
      <c r="R114" s="22">
        <f t="shared" si="65"/>
        <v>0</v>
      </c>
      <c r="S114" s="23">
        <f t="shared" si="60"/>
        <v>0</v>
      </c>
    </row>
    <row r="115" spans="1:19" ht="13" x14ac:dyDescent="0.25">
      <c r="A115" s="20" t="s">
        <v>246</v>
      </c>
      <c r="B115" s="288"/>
      <c r="C115" s="413"/>
      <c r="D115" s="297"/>
      <c r="E115" s="414"/>
      <c r="F115" s="424">
        <v>0</v>
      </c>
      <c r="G115" s="156">
        <f>F115*'Consolidated Budget'!F$8</f>
        <v>0</v>
      </c>
      <c r="H115" s="408"/>
      <c r="I115" s="429"/>
      <c r="J115" s="372"/>
      <c r="K115" s="286"/>
      <c r="L115" s="179"/>
      <c r="M115" s="287"/>
      <c r="N115" s="286"/>
      <c r="O115" s="179"/>
      <c r="P115" s="287"/>
      <c r="Q115" s="291">
        <f t="shared" si="64"/>
        <v>0</v>
      </c>
      <c r="R115" s="22">
        <f t="shared" si="65"/>
        <v>0</v>
      </c>
      <c r="S115" s="23">
        <f t="shared" si="60"/>
        <v>0</v>
      </c>
    </row>
    <row r="116" spans="1:19" ht="34.5" customHeight="1" x14ac:dyDescent="0.25">
      <c r="A116" s="20" t="s">
        <v>249</v>
      </c>
      <c r="B116" s="288"/>
      <c r="C116" s="413"/>
      <c r="D116" s="297"/>
      <c r="E116" s="414"/>
      <c r="F116" s="424">
        <f t="shared" si="66"/>
        <v>0</v>
      </c>
      <c r="G116" s="156">
        <f>F116*'Consolidated Budget'!F$8</f>
        <v>0</v>
      </c>
      <c r="H116" s="408"/>
      <c r="I116" s="429"/>
      <c r="J116" s="372"/>
      <c r="K116" s="286"/>
      <c r="L116" s="179"/>
      <c r="M116" s="287"/>
      <c r="N116" s="286"/>
      <c r="O116" s="179"/>
      <c r="P116" s="287"/>
      <c r="Q116" s="291">
        <f t="shared" si="64"/>
        <v>0</v>
      </c>
      <c r="R116" s="22">
        <f t="shared" si="65"/>
        <v>0</v>
      </c>
      <c r="S116" s="23">
        <f t="shared" si="60"/>
        <v>0</v>
      </c>
    </row>
    <row r="117" spans="1:19" ht="13" x14ac:dyDescent="0.25">
      <c r="A117" s="20" t="s">
        <v>251</v>
      </c>
      <c r="B117" s="288"/>
      <c r="C117" s="413"/>
      <c r="D117" s="297"/>
      <c r="E117" s="414"/>
      <c r="F117" s="424">
        <f t="shared" si="66"/>
        <v>0</v>
      </c>
      <c r="G117" s="156">
        <f>F117*'Consolidated Budget'!F$8</f>
        <v>0</v>
      </c>
      <c r="H117" s="408">
        <v>0</v>
      </c>
      <c r="I117" s="429">
        <v>0</v>
      </c>
      <c r="J117" s="372"/>
      <c r="K117" s="286"/>
      <c r="L117" s="179"/>
      <c r="M117" s="287"/>
      <c r="N117" s="286"/>
      <c r="O117" s="179"/>
      <c r="P117" s="287"/>
      <c r="Q117" s="291">
        <f t="shared" si="64"/>
        <v>0</v>
      </c>
      <c r="R117" s="22">
        <f t="shared" si="65"/>
        <v>0</v>
      </c>
      <c r="S117" s="23">
        <f t="shared" si="60"/>
        <v>0</v>
      </c>
    </row>
    <row r="118" spans="1:19" ht="13" hidden="1" x14ac:dyDescent="0.25">
      <c r="A118" s="24" t="s">
        <v>253</v>
      </c>
      <c r="B118" s="25"/>
      <c r="C118" s="866"/>
      <c r="D118" s="866"/>
      <c r="E118" s="866"/>
      <c r="F118" s="26">
        <f>SUM(F119:F126)</f>
        <v>0</v>
      </c>
      <c r="G118" s="26">
        <f>SUM(G119:G126)</f>
        <v>0</v>
      </c>
      <c r="H118" s="387">
        <f t="shared" ref="H118:I118" si="67">SUM(H119:H126)</f>
        <v>0</v>
      </c>
      <c r="I118" s="387">
        <f t="shared" si="67"/>
        <v>0</v>
      </c>
      <c r="J118" s="372"/>
      <c r="K118" s="26">
        <f t="shared" ref="K118:L118" si="68">SUM(K119:K126)</f>
        <v>0</v>
      </c>
      <c r="L118" s="26">
        <f t="shared" si="68"/>
        <v>0</v>
      </c>
      <c r="M118" s="287"/>
      <c r="N118" s="26">
        <f t="shared" ref="N118:R118" si="69">SUM(N119:N126)</f>
        <v>0</v>
      </c>
      <c r="O118" s="26">
        <f t="shared" si="69"/>
        <v>0</v>
      </c>
      <c r="P118" s="26">
        <f t="shared" si="69"/>
        <v>0</v>
      </c>
      <c r="Q118" s="26">
        <f t="shared" si="69"/>
        <v>0</v>
      </c>
      <c r="R118" s="26">
        <f t="shared" si="69"/>
        <v>0</v>
      </c>
      <c r="S118" s="23">
        <f t="shared" si="60"/>
        <v>0</v>
      </c>
    </row>
    <row r="119" spans="1:19" ht="13" hidden="1" x14ac:dyDescent="0.25">
      <c r="A119" s="20" t="s">
        <v>254</v>
      </c>
      <c r="B119" s="288"/>
      <c r="C119" s="289"/>
      <c r="D119" s="289"/>
      <c r="E119" s="290"/>
      <c r="F119" s="424">
        <f t="shared" ref="F119:F126" si="70">D119*E119</f>
        <v>0</v>
      </c>
      <c r="G119" s="156">
        <f>F119*'Consolidated Budget'!F$8</f>
        <v>0</v>
      </c>
      <c r="H119" s="425"/>
      <c r="I119" s="425"/>
      <c r="J119" s="372"/>
      <c r="K119" s="286">
        <v>0</v>
      </c>
      <c r="L119" s="179">
        <v>0</v>
      </c>
      <c r="M119" s="287"/>
      <c r="N119" s="286"/>
      <c r="O119" s="179"/>
      <c r="P119" s="287"/>
      <c r="Q119" s="291">
        <f t="shared" ref="Q119:Q126" si="71">I119+L119+O119</f>
        <v>0</v>
      </c>
      <c r="R119" s="22">
        <f t="shared" ref="R119:R126" si="72">$G119-Q119</f>
        <v>0</v>
      </c>
      <c r="S119" s="23">
        <f t="shared" si="60"/>
        <v>0</v>
      </c>
    </row>
    <row r="120" spans="1:19" ht="13" hidden="1" x14ac:dyDescent="0.25">
      <c r="A120" s="20" t="s">
        <v>256</v>
      </c>
      <c r="B120" s="288"/>
      <c r="C120" s="289"/>
      <c r="D120" s="289"/>
      <c r="E120" s="290"/>
      <c r="F120" s="424">
        <f t="shared" si="70"/>
        <v>0</v>
      </c>
      <c r="G120" s="156">
        <f>F120*'Consolidated Budget'!F$8</f>
        <v>0</v>
      </c>
      <c r="H120" s="425"/>
      <c r="I120" s="425"/>
      <c r="J120" s="372"/>
      <c r="K120" s="286">
        <v>0</v>
      </c>
      <c r="L120" s="179">
        <v>0</v>
      </c>
      <c r="M120" s="287"/>
      <c r="N120" s="286"/>
      <c r="O120" s="179"/>
      <c r="P120" s="287"/>
      <c r="Q120" s="291">
        <f t="shared" si="71"/>
        <v>0</v>
      </c>
      <c r="R120" s="22">
        <f t="shared" si="72"/>
        <v>0</v>
      </c>
      <c r="S120" s="23">
        <f t="shared" si="60"/>
        <v>0</v>
      </c>
    </row>
    <row r="121" spans="1:19" ht="13" hidden="1" x14ac:dyDescent="0.25">
      <c r="A121" s="20" t="s">
        <v>259</v>
      </c>
      <c r="B121" s="288"/>
      <c r="C121" s="289"/>
      <c r="D121" s="289"/>
      <c r="E121" s="290"/>
      <c r="F121" s="424">
        <f t="shared" si="70"/>
        <v>0</v>
      </c>
      <c r="G121" s="156">
        <f>F121*'Consolidated Budget'!F$8</f>
        <v>0</v>
      </c>
      <c r="H121" s="425"/>
      <c r="I121" s="425"/>
      <c r="J121" s="372"/>
      <c r="K121" s="286"/>
      <c r="L121" s="179"/>
      <c r="M121" s="287"/>
      <c r="N121" s="286"/>
      <c r="O121" s="179"/>
      <c r="P121" s="287"/>
      <c r="Q121" s="291">
        <f t="shared" si="71"/>
        <v>0</v>
      </c>
      <c r="R121" s="22">
        <f t="shared" si="72"/>
        <v>0</v>
      </c>
      <c r="S121" s="23">
        <f t="shared" si="60"/>
        <v>0</v>
      </c>
    </row>
    <row r="122" spans="1:19" ht="13" hidden="1" x14ac:dyDescent="0.25">
      <c r="A122" s="20" t="s">
        <v>260</v>
      </c>
      <c r="B122" s="288"/>
      <c r="C122" s="289"/>
      <c r="D122" s="289"/>
      <c r="E122" s="290"/>
      <c r="F122" s="424">
        <f t="shared" si="70"/>
        <v>0</v>
      </c>
      <c r="G122" s="156">
        <f>F122*'Consolidated Budget'!F$8</f>
        <v>0</v>
      </c>
      <c r="H122" s="425"/>
      <c r="I122" s="425"/>
      <c r="J122" s="372"/>
      <c r="K122" s="286"/>
      <c r="L122" s="179"/>
      <c r="M122" s="287"/>
      <c r="N122" s="286"/>
      <c r="O122" s="179"/>
      <c r="P122" s="287"/>
      <c r="Q122" s="291">
        <f t="shared" si="71"/>
        <v>0</v>
      </c>
      <c r="R122" s="22">
        <f t="shared" si="72"/>
        <v>0</v>
      </c>
      <c r="S122" s="23">
        <f t="shared" si="60"/>
        <v>0</v>
      </c>
    </row>
    <row r="123" spans="1:19" ht="13" hidden="1" x14ac:dyDescent="0.25">
      <c r="A123" s="20" t="s">
        <v>261</v>
      </c>
      <c r="B123" s="288"/>
      <c r="C123" s="289"/>
      <c r="D123" s="289"/>
      <c r="E123" s="290"/>
      <c r="F123" s="21">
        <f t="shared" si="70"/>
        <v>0</v>
      </c>
      <c r="G123" s="156">
        <f>F123*'Consolidated Budget'!F$8</f>
        <v>0</v>
      </c>
      <c r="H123" s="385"/>
      <c r="I123" s="385"/>
      <c r="J123" s="372"/>
      <c r="K123" s="286"/>
      <c r="L123" s="179"/>
      <c r="M123" s="287"/>
      <c r="N123" s="286"/>
      <c r="O123" s="179"/>
      <c r="P123" s="287"/>
      <c r="Q123" s="291">
        <f t="shared" si="71"/>
        <v>0</v>
      </c>
      <c r="R123" s="22">
        <f t="shared" si="72"/>
        <v>0</v>
      </c>
      <c r="S123" s="23">
        <f t="shared" si="60"/>
        <v>0</v>
      </c>
    </row>
    <row r="124" spans="1:19" ht="13" hidden="1" x14ac:dyDescent="0.25">
      <c r="A124" s="20" t="s">
        <v>262</v>
      </c>
      <c r="B124" s="288"/>
      <c r="C124" s="289"/>
      <c r="D124" s="289"/>
      <c r="E124" s="290"/>
      <c r="F124" s="21">
        <f t="shared" si="70"/>
        <v>0</v>
      </c>
      <c r="G124" s="156">
        <f>F124*'Consolidated Budget'!F$8</f>
        <v>0</v>
      </c>
      <c r="H124" s="385"/>
      <c r="I124" s="385"/>
      <c r="J124" s="372"/>
      <c r="K124" s="286"/>
      <c r="L124" s="179"/>
      <c r="M124" s="287"/>
      <c r="N124" s="286"/>
      <c r="O124" s="179"/>
      <c r="P124" s="287"/>
      <c r="Q124" s="291">
        <f t="shared" si="71"/>
        <v>0</v>
      </c>
      <c r="R124" s="22">
        <f t="shared" si="72"/>
        <v>0</v>
      </c>
      <c r="S124" s="23">
        <f t="shared" si="60"/>
        <v>0</v>
      </c>
    </row>
    <row r="125" spans="1:19" ht="13" hidden="1" x14ac:dyDescent="0.25">
      <c r="A125" s="20" t="s">
        <v>263</v>
      </c>
      <c r="B125" s="288"/>
      <c r="C125" s="289"/>
      <c r="D125" s="289"/>
      <c r="E125" s="290"/>
      <c r="F125" s="21">
        <f t="shared" si="70"/>
        <v>0</v>
      </c>
      <c r="G125" s="156">
        <f>F125*'Consolidated Budget'!F$8</f>
        <v>0</v>
      </c>
      <c r="H125" s="385"/>
      <c r="I125" s="385"/>
      <c r="J125" s="372"/>
      <c r="K125" s="286"/>
      <c r="L125" s="179"/>
      <c r="M125" s="287"/>
      <c r="N125" s="286"/>
      <c r="O125" s="179"/>
      <c r="P125" s="287"/>
      <c r="Q125" s="291">
        <f t="shared" si="71"/>
        <v>0</v>
      </c>
      <c r="R125" s="22">
        <f t="shared" si="72"/>
        <v>0</v>
      </c>
      <c r="S125" s="23">
        <f t="shared" si="60"/>
        <v>0</v>
      </c>
    </row>
    <row r="126" spans="1:19" ht="13" hidden="1" x14ac:dyDescent="0.25">
      <c r="A126" s="20" t="s">
        <v>264</v>
      </c>
      <c r="B126" s="288"/>
      <c r="C126" s="289"/>
      <c r="D126" s="289"/>
      <c r="E126" s="290"/>
      <c r="F126" s="21">
        <f t="shared" si="70"/>
        <v>0</v>
      </c>
      <c r="G126" s="156">
        <f>F126*'Consolidated Budget'!F$8</f>
        <v>0</v>
      </c>
      <c r="H126" s="385"/>
      <c r="I126" s="385"/>
      <c r="J126" s="372"/>
      <c r="K126" s="286"/>
      <c r="L126" s="179"/>
      <c r="M126" s="287"/>
      <c r="N126" s="286"/>
      <c r="O126" s="179"/>
      <c r="P126" s="287"/>
      <c r="Q126" s="291">
        <f t="shared" si="71"/>
        <v>0</v>
      </c>
      <c r="R126" s="22">
        <f t="shared" si="72"/>
        <v>0</v>
      </c>
      <c r="S126" s="23">
        <f t="shared" si="60"/>
        <v>0</v>
      </c>
    </row>
    <row r="127" spans="1:19" ht="13" hidden="1" x14ac:dyDescent="0.25">
      <c r="A127" s="24" t="s">
        <v>265</v>
      </c>
      <c r="B127" s="25"/>
      <c r="C127" s="866"/>
      <c r="D127" s="866"/>
      <c r="E127" s="866"/>
      <c r="F127" s="26">
        <f>SUM(F128:F139)</f>
        <v>0</v>
      </c>
      <c r="G127" s="26">
        <f>SUM(G128:G139)</f>
        <v>0</v>
      </c>
      <c r="H127" s="387">
        <f t="shared" ref="H127:I127" si="73">SUM(H128:H139)</f>
        <v>0</v>
      </c>
      <c r="I127" s="387">
        <f t="shared" si="73"/>
        <v>0</v>
      </c>
      <c r="J127" s="372"/>
      <c r="K127" s="26">
        <f t="shared" ref="K127:L127" si="74">SUM(K128:K139)</f>
        <v>0</v>
      </c>
      <c r="L127" s="26">
        <f t="shared" si="74"/>
        <v>0</v>
      </c>
      <c r="M127" s="287"/>
      <c r="N127" s="26">
        <f t="shared" ref="N127:R127" si="75">SUM(N128:N139)</f>
        <v>0</v>
      </c>
      <c r="O127" s="26">
        <f t="shared" si="75"/>
        <v>0</v>
      </c>
      <c r="P127" s="26">
        <f t="shared" si="75"/>
        <v>0</v>
      </c>
      <c r="Q127" s="26">
        <f t="shared" si="75"/>
        <v>0</v>
      </c>
      <c r="R127" s="26">
        <f t="shared" si="75"/>
        <v>0</v>
      </c>
      <c r="S127" s="23">
        <f t="shared" si="60"/>
        <v>0</v>
      </c>
    </row>
    <row r="128" spans="1:19" ht="13" hidden="1" x14ac:dyDescent="0.25">
      <c r="A128" s="20" t="s">
        <v>266</v>
      </c>
      <c r="B128" s="288"/>
      <c r="C128" s="289"/>
      <c r="D128" s="430"/>
      <c r="E128" s="431"/>
      <c r="F128" s="424">
        <f t="shared" ref="F128:F135" si="76">D128*E128</f>
        <v>0</v>
      </c>
      <c r="G128" s="156">
        <f>F128*'Consolidated Budget'!F$8</f>
        <v>0</v>
      </c>
      <c r="H128" s="425"/>
      <c r="I128" s="425"/>
      <c r="J128" s="372"/>
      <c r="K128" s="286"/>
      <c r="L128" s="179"/>
      <c r="M128" s="287"/>
      <c r="N128" s="286"/>
      <c r="O128" s="179"/>
      <c r="P128" s="287"/>
      <c r="Q128" s="291">
        <f t="shared" ref="Q128:Q139" si="77">I128+L128+O128</f>
        <v>0</v>
      </c>
      <c r="R128" s="22">
        <f t="shared" ref="R128:R139" si="78">$G128-Q128</f>
        <v>0</v>
      </c>
      <c r="S128" s="23">
        <f t="shared" si="60"/>
        <v>0</v>
      </c>
    </row>
    <row r="129" spans="1:19" ht="13" hidden="1" x14ac:dyDescent="0.25">
      <c r="A129" s="20" t="s">
        <v>268</v>
      </c>
      <c r="B129" s="288"/>
      <c r="C129" s="289"/>
      <c r="D129" s="430"/>
      <c r="E129" s="431"/>
      <c r="F129" s="424">
        <f t="shared" si="76"/>
        <v>0</v>
      </c>
      <c r="G129" s="156">
        <f>F129*'Consolidated Budget'!F$8</f>
        <v>0</v>
      </c>
      <c r="H129" s="425"/>
      <c r="I129" s="425"/>
      <c r="J129" s="372"/>
      <c r="K129" s="286"/>
      <c r="L129" s="179"/>
      <c r="M129" s="287"/>
      <c r="N129" s="286"/>
      <c r="O129" s="179"/>
      <c r="P129" s="287"/>
      <c r="Q129" s="291">
        <f t="shared" si="77"/>
        <v>0</v>
      </c>
      <c r="R129" s="22">
        <f t="shared" si="78"/>
        <v>0</v>
      </c>
      <c r="S129" s="23">
        <f t="shared" si="60"/>
        <v>0</v>
      </c>
    </row>
    <row r="130" spans="1:19" ht="13" hidden="1" x14ac:dyDescent="0.25">
      <c r="A130" s="20" t="s">
        <v>270</v>
      </c>
      <c r="B130" s="288"/>
      <c r="C130" s="289"/>
      <c r="D130" s="430"/>
      <c r="E130" s="431"/>
      <c r="F130" s="424">
        <f t="shared" si="76"/>
        <v>0</v>
      </c>
      <c r="G130" s="156">
        <f>F130*'Consolidated Budget'!F$8</f>
        <v>0</v>
      </c>
      <c r="H130" s="425"/>
      <c r="I130" s="425"/>
      <c r="J130" s="372"/>
      <c r="K130" s="286"/>
      <c r="L130" s="179"/>
      <c r="M130" s="287"/>
      <c r="N130" s="286"/>
      <c r="O130" s="179"/>
      <c r="P130" s="287"/>
      <c r="Q130" s="291">
        <f t="shared" si="77"/>
        <v>0</v>
      </c>
      <c r="R130" s="22">
        <f t="shared" si="78"/>
        <v>0</v>
      </c>
      <c r="S130" s="23">
        <f t="shared" si="60"/>
        <v>0</v>
      </c>
    </row>
    <row r="131" spans="1:19" ht="13" hidden="1" x14ac:dyDescent="0.25">
      <c r="A131" s="20" t="s">
        <v>273</v>
      </c>
      <c r="B131" s="288"/>
      <c r="C131" s="289"/>
      <c r="D131" s="430"/>
      <c r="E131" s="431"/>
      <c r="F131" s="424">
        <v>0</v>
      </c>
      <c r="G131" s="156">
        <f>F131*'Consolidated Budget'!F$8</f>
        <v>0</v>
      </c>
      <c r="H131" s="425"/>
      <c r="I131" s="425"/>
      <c r="J131" s="372"/>
      <c r="K131" s="286"/>
      <c r="L131" s="179"/>
      <c r="M131" s="287"/>
      <c r="N131" s="286"/>
      <c r="O131" s="179"/>
      <c r="P131" s="287"/>
      <c r="Q131" s="291">
        <f t="shared" si="77"/>
        <v>0</v>
      </c>
      <c r="R131" s="22">
        <f t="shared" si="78"/>
        <v>0</v>
      </c>
      <c r="S131" s="23">
        <f t="shared" si="60"/>
        <v>0</v>
      </c>
    </row>
    <row r="132" spans="1:19" ht="13" hidden="1" x14ac:dyDescent="0.25">
      <c r="A132" s="20" t="s">
        <v>275</v>
      </c>
      <c r="B132" s="288"/>
      <c r="C132" s="289"/>
      <c r="D132" s="430"/>
      <c r="E132" s="431"/>
      <c r="F132" s="424">
        <f t="shared" si="76"/>
        <v>0</v>
      </c>
      <c r="G132" s="156">
        <f>F132*'Consolidated Budget'!F$8</f>
        <v>0</v>
      </c>
      <c r="H132" s="425"/>
      <c r="I132" s="425"/>
      <c r="J132" s="372"/>
      <c r="K132" s="286"/>
      <c r="L132" s="179"/>
      <c r="M132" s="287"/>
      <c r="N132" s="286"/>
      <c r="O132" s="179"/>
      <c r="P132" s="287"/>
      <c r="Q132" s="291">
        <f t="shared" si="77"/>
        <v>0</v>
      </c>
      <c r="R132" s="22">
        <f t="shared" si="78"/>
        <v>0</v>
      </c>
      <c r="S132" s="23">
        <f t="shared" si="60"/>
        <v>0</v>
      </c>
    </row>
    <row r="133" spans="1:19" ht="13" hidden="1" x14ac:dyDescent="0.25">
      <c r="A133" s="20" t="s">
        <v>277</v>
      </c>
      <c r="B133" s="288"/>
      <c r="C133" s="289"/>
      <c r="D133" s="430"/>
      <c r="E133" s="431"/>
      <c r="F133" s="424">
        <f t="shared" si="76"/>
        <v>0</v>
      </c>
      <c r="G133" s="156">
        <f>F133*'Consolidated Budget'!F$8</f>
        <v>0</v>
      </c>
      <c r="H133" s="425"/>
      <c r="I133" s="425"/>
      <c r="J133" s="372"/>
      <c r="K133" s="286"/>
      <c r="L133" s="179"/>
      <c r="M133" s="287"/>
      <c r="N133" s="286"/>
      <c r="O133" s="179"/>
      <c r="P133" s="287"/>
      <c r="Q133" s="291">
        <f t="shared" si="77"/>
        <v>0</v>
      </c>
      <c r="R133" s="22">
        <f t="shared" si="78"/>
        <v>0</v>
      </c>
      <c r="S133" s="23">
        <f t="shared" si="60"/>
        <v>0</v>
      </c>
    </row>
    <row r="134" spans="1:19" ht="13" hidden="1" x14ac:dyDescent="0.25">
      <c r="A134" s="20" t="s">
        <v>279</v>
      </c>
      <c r="B134" s="288"/>
      <c r="C134" s="289"/>
      <c r="D134" s="430"/>
      <c r="E134" s="431"/>
      <c r="F134" s="424">
        <f t="shared" si="76"/>
        <v>0</v>
      </c>
      <c r="G134" s="156">
        <f>F134*'Consolidated Budget'!F$8</f>
        <v>0</v>
      </c>
      <c r="H134" s="425"/>
      <c r="I134" s="425"/>
      <c r="J134" s="372"/>
      <c r="K134" s="286"/>
      <c r="L134" s="179"/>
      <c r="M134" s="287"/>
      <c r="N134" s="286"/>
      <c r="O134" s="179"/>
      <c r="P134" s="287"/>
      <c r="Q134" s="291">
        <f t="shared" si="77"/>
        <v>0</v>
      </c>
      <c r="R134" s="22">
        <f t="shared" si="78"/>
        <v>0</v>
      </c>
      <c r="S134" s="23">
        <f t="shared" si="60"/>
        <v>0</v>
      </c>
    </row>
    <row r="135" spans="1:19" ht="13" hidden="1" x14ac:dyDescent="0.25">
      <c r="A135" s="20" t="s">
        <v>281</v>
      </c>
      <c r="B135" s="288"/>
      <c r="C135" s="289"/>
      <c r="D135" s="430"/>
      <c r="E135" s="431"/>
      <c r="F135" s="424">
        <f t="shared" si="76"/>
        <v>0</v>
      </c>
      <c r="G135" s="156">
        <f>F135*'Consolidated Budget'!F$8</f>
        <v>0</v>
      </c>
      <c r="H135" s="425"/>
      <c r="I135" s="425"/>
      <c r="J135" s="372"/>
      <c r="K135" s="286"/>
      <c r="L135" s="179"/>
      <c r="M135" s="287"/>
      <c r="N135" s="286"/>
      <c r="O135" s="179"/>
      <c r="P135" s="287"/>
      <c r="Q135" s="291">
        <f t="shared" si="77"/>
        <v>0</v>
      </c>
      <c r="R135" s="22">
        <f t="shared" si="78"/>
        <v>0</v>
      </c>
      <c r="S135" s="23">
        <f t="shared" si="60"/>
        <v>0</v>
      </c>
    </row>
    <row r="136" spans="1:19" ht="13" hidden="1" x14ac:dyDescent="0.25">
      <c r="A136" s="20" t="s">
        <v>283</v>
      </c>
      <c r="B136" s="288"/>
      <c r="C136" s="289"/>
      <c r="D136" s="430"/>
      <c r="E136" s="431"/>
      <c r="F136" s="432">
        <v>0</v>
      </c>
      <c r="G136" s="156">
        <f>F136*'Consolidated Budget'!F$8</f>
        <v>0</v>
      </c>
      <c r="H136" s="425"/>
      <c r="I136" s="425"/>
      <c r="J136" s="372"/>
      <c r="K136" s="286"/>
      <c r="L136" s="179"/>
      <c r="M136" s="287"/>
      <c r="N136" s="286"/>
      <c r="O136" s="179"/>
      <c r="P136" s="287"/>
      <c r="Q136" s="291">
        <f t="shared" si="77"/>
        <v>0</v>
      </c>
      <c r="R136" s="22">
        <f t="shared" si="78"/>
        <v>0</v>
      </c>
      <c r="S136" s="23">
        <f t="shared" si="60"/>
        <v>0</v>
      </c>
    </row>
    <row r="137" spans="1:19" ht="13" hidden="1" x14ac:dyDescent="0.25">
      <c r="A137" s="20" t="s">
        <v>285</v>
      </c>
      <c r="B137" s="288"/>
      <c r="C137" s="289"/>
      <c r="D137" s="430"/>
      <c r="E137" s="431"/>
      <c r="F137" s="432">
        <v>0</v>
      </c>
      <c r="G137" s="156">
        <f>F137*'Consolidated Budget'!F$8</f>
        <v>0</v>
      </c>
      <c r="H137" s="425"/>
      <c r="I137" s="425"/>
      <c r="J137" s="372"/>
      <c r="K137" s="286"/>
      <c r="L137" s="179"/>
      <c r="M137" s="287"/>
      <c r="N137" s="286"/>
      <c r="O137" s="179"/>
      <c r="P137" s="287"/>
      <c r="Q137" s="291">
        <f t="shared" si="77"/>
        <v>0</v>
      </c>
      <c r="R137" s="22">
        <f t="shared" si="78"/>
        <v>0</v>
      </c>
      <c r="S137" s="23">
        <f t="shared" si="60"/>
        <v>0</v>
      </c>
    </row>
    <row r="138" spans="1:19" ht="13" hidden="1" x14ac:dyDescent="0.25">
      <c r="A138" s="20" t="s">
        <v>287</v>
      </c>
      <c r="B138" s="288"/>
      <c r="C138" s="289"/>
      <c r="D138" s="430"/>
      <c r="E138" s="431"/>
      <c r="F138" s="432">
        <v>0</v>
      </c>
      <c r="G138" s="156">
        <f>F138*'Consolidated Budget'!F$8</f>
        <v>0</v>
      </c>
      <c r="H138" s="425"/>
      <c r="I138" s="425"/>
      <c r="J138" s="372"/>
      <c r="K138" s="286"/>
      <c r="L138" s="179"/>
      <c r="M138" s="287"/>
      <c r="N138" s="286"/>
      <c r="O138" s="179"/>
      <c r="P138" s="287"/>
      <c r="Q138" s="291">
        <f t="shared" si="77"/>
        <v>0</v>
      </c>
      <c r="R138" s="22">
        <f t="shared" si="78"/>
        <v>0</v>
      </c>
      <c r="S138" s="23">
        <f t="shared" si="60"/>
        <v>0</v>
      </c>
    </row>
    <row r="139" spans="1:19" ht="13" hidden="1" x14ac:dyDescent="0.25">
      <c r="A139" s="20" t="s">
        <v>289</v>
      </c>
      <c r="B139" s="288"/>
      <c r="C139" s="289"/>
      <c r="D139" s="430"/>
      <c r="E139" s="433"/>
      <c r="F139" s="432">
        <v>0</v>
      </c>
      <c r="G139" s="156">
        <f>F139*'Consolidated Budget'!F$8</f>
        <v>0</v>
      </c>
      <c r="H139" s="425"/>
      <c r="I139" s="425"/>
      <c r="J139" s="372"/>
      <c r="K139" s="286"/>
      <c r="L139" s="179"/>
      <c r="M139" s="287"/>
      <c r="N139" s="286"/>
      <c r="O139" s="179"/>
      <c r="P139" s="287"/>
      <c r="Q139" s="291">
        <f t="shared" si="77"/>
        <v>0</v>
      </c>
      <c r="R139" s="22">
        <f t="shared" si="78"/>
        <v>0</v>
      </c>
      <c r="S139" s="23">
        <f t="shared" si="60"/>
        <v>0</v>
      </c>
    </row>
    <row r="140" spans="1:19" ht="22.4" customHeight="1" x14ac:dyDescent="0.25">
      <c r="A140" s="899" t="s">
        <v>320</v>
      </c>
      <c r="B140" s="899"/>
      <c r="C140" s="899"/>
      <c r="D140" s="899"/>
      <c r="E140" s="899"/>
      <c r="F140" s="34">
        <f>F33+F42+F51+F60+F69+F78+F87+F96+F105+F118+F127</f>
        <v>0</v>
      </c>
      <c r="G140" s="34">
        <f t="shared" ref="G140:I140" si="79">G33+G42+G51+G60+G69+G78+G87+G96+G105+G118+G127</f>
        <v>0</v>
      </c>
      <c r="H140" s="34">
        <f t="shared" si="79"/>
        <v>0</v>
      </c>
      <c r="I140" s="34">
        <f t="shared" si="79"/>
        <v>0</v>
      </c>
      <c r="J140" s="372"/>
      <c r="K140" s="34">
        <f>K33+K42+K51+K60+K69+K78+K87+K96+K105+K118+K127</f>
        <v>0</v>
      </c>
      <c r="L140" s="34">
        <f>L33+L42+L51+L60+L69+L78+L87+L96+L105+L118+L127</f>
        <v>0</v>
      </c>
      <c r="M140" s="287"/>
      <c r="N140" s="34">
        <f>N33+N42+N51+N60+N69+N78+N87+N96+N105+N118+N127</f>
        <v>0</v>
      </c>
      <c r="O140" s="34">
        <f>O33+O42+O51+O60+O69+O78+O87+O96+O105+O118+O127</f>
        <v>0</v>
      </c>
      <c r="P140" s="34"/>
      <c r="Q140" s="34">
        <f>Q33+Q42+Q51+Q60+Q69+Q78+Q87+Q96+Q105+Q118+Q127</f>
        <v>0</v>
      </c>
      <c r="R140" s="34">
        <f>R33+R42+R51+R60+R69+R78+R87+R96+R105+R118+R127</f>
        <v>0</v>
      </c>
      <c r="S140" s="23">
        <f t="shared" si="60"/>
        <v>0</v>
      </c>
    </row>
    <row r="141" spans="1:19" ht="29.9" customHeight="1" x14ac:dyDescent="0.25">
      <c r="A141" s="128">
        <v>3</v>
      </c>
      <c r="B141" s="900" t="s">
        <v>321</v>
      </c>
      <c r="C141" s="900"/>
      <c r="D141" s="900"/>
      <c r="E141" s="900"/>
      <c r="F141" s="900"/>
      <c r="G141" s="900"/>
      <c r="H141" s="389"/>
      <c r="I141" s="390"/>
      <c r="J141" s="372"/>
      <c r="K141" s="279"/>
      <c r="L141" s="160"/>
      <c r="M141" s="287"/>
      <c r="N141" s="279"/>
      <c r="O141" s="160"/>
      <c r="P141" s="287"/>
      <c r="Q141" s="160"/>
      <c r="R141" s="160"/>
      <c r="S141" s="161">
        <f t="shared" ref="S141" si="80">IFERROR(R141/$G141,0)</f>
        <v>0</v>
      </c>
    </row>
    <row r="142" spans="1:19" ht="13" x14ac:dyDescent="0.25">
      <c r="A142" s="42" t="s">
        <v>391</v>
      </c>
      <c r="B142" s="178"/>
      <c r="C142" s="411"/>
      <c r="D142" s="412"/>
      <c r="E142" s="439"/>
      <c r="F142" s="424">
        <f t="shared" ref="F142:F150" si="81">D142*E142</f>
        <v>0</v>
      </c>
      <c r="G142" s="156">
        <f>F142*'Consolidated Budget'!F$8</f>
        <v>0</v>
      </c>
      <c r="H142" s="427"/>
      <c r="I142" s="428"/>
      <c r="J142" s="372"/>
      <c r="K142" s="286"/>
      <c r="L142" s="179"/>
      <c r="M142" s="287"/>
      <c r="N142" s="286"/>
      <c r="O142" s="179"/>
      <c r="P142" s="287"/>
      <c r="Q142" s="291">
        <f t="shared" ref="Q142:Q150" si="82">I142+L142+O142</f>
        <v>0</v>
      </c>
      <c r="R142" s="22">
        <f t="shared" ref="R142:R148" si="83">$G142-Q142</f>
        <v>0</v>
      </c>
      <c r="S142" s="23">
        <f t="shared" ref="S142:S150" si="84">IFERROR(Q142/$G142,0)</f>
        <v>0</v>
      </c>
    </row>
    <row r="143" spans="1:19" ht="13" x14ac:dyDescent="0.25">
      <c r="A143" s="42" t="s">
        <v>392</v>
      </c>
      <c r="B143" s="178"/>
      <c r="C143" s="413"/>
      <c r="D143" s="297"/>
      <c r="E143" s="414"/>
      <c r="F143" s="424">
        <f t="shared" si="81"/>
        <v>0</v>
      </c>
      <c r="G143" s="156">
        <f>F143*'Consolidated Budget'!F$8</f>
        <v>0</v>
      </c>
      <c r="H143" s="408"/>
      <c r="I143" s="429"/>
      <c r="J143" s="372"/>
      <c r="K143" s="286"/>
      <c r="L143" s="179"/>
      <c r="M143" s="287"/>
      <c r="N143" s="286"/>
      <c r="O143" s="179"/>
      <c r="P143" s="287"/>
      <c r="Q143" s="291">
        <f t="shared" si="82"/>
        <v>0</v>
      </c>
      <c r="R143" s="22">
        <f t="shared" si="83"/>
        <v>0</v>
      </c>
      <c r="S143" s="23">
        <f t="shared" si="84"/>
        <v>0</v>
      </c>
    </row>
    <row r="144" spans="1:19" ht="13" x14ac:dyDescent="0.25">
      <c r="A144" s="42" t="s">
        <v>393</v>
      </c>
      <c r="B144" s="178"/>
      <c r="C144" s="413"/>
      <c r="D144" s="297"/>
      <c r="E144" s="414"/>
      <c r="F144" s="417">
        <v>0</v>
      </c>
      <c r="G144" s="156">
        <f>F144*'Consolidated Budget'!F$8</f>
        <v>0</v>
      </c>
      <c r="H144" s="408"/>
      <c r="I144" s="429"/>
      <c r="J144" s="372"/>
      <c r="K144" s="286"/>
      <c r="L144" s="179"/>
      <c r="M144" s="287"/>
      <c r="N144" s="286"/>
      <c r="O144" s="179"/>
      <c r="P144" s="287"/>
      <c r="Q144" s="291">
        <f t="shared" si="82"/>
        <v>0</v>
      </c>
      <c r="R144" s="22">
        <f t="shared" si="83"/>
        <v>0</v>
      </c>
      <c r="S144" s="23">
        <f t="shared" si="84"/>
        <v>0</v>
      </c>
    </row>
    <row r="145" spans="1:19" ht="13" x14ac:dyDescent="0.25">
      <c r="A145" s="42" t="s">
        <v>394</v>
      </c>
      <c r="B145" s="178"/>
      <c r="C145" s="413"/>
      <c r="D145" s="297"/>
      <c r="E145" s="418"/>
      <c r="F145" s="424">
        <f t="shared" si="81"/>
        <v>0</v>
      </c>
      <c r="G145" s="156">
        <f>F145*'Consolidated Budget'!F$8</f>
        <v>0</v>
      </c>
      <c r="H145" s="408"/>
      <c r="I145" s="429"/>
      <c r="J145" s="372"/>
      <c r="K145" s="286"/>
      <c r="L145" s="179"/>
      <c r="M145" s="287"/>
      <c r="N145" s="286"/>
      <c r="O145" s="179"/>
      <c r="P145" s="287"/>
      <c r="Q145" s="291">
        <f t="shared" si="82"/>
        <v>0</v>
      </c>
      <c r="R145" s="22">
        <f t="shared" si="83"/>
        <v>0</v>
      </c>
      <c r="S145" s="23">
        <f t="shared" si="84"/>
        <v>0</v>
      </c>
    </row>
    <row r="146" spans="1:19" ht="13" x14ac:dyDescent="0.25">
      <c r="A146" s="42" t="s">
        <v>395</v>
      </c>
      <c r="B146" s="178"/>
      <c r="C146" s="413"/>
      <c r="D146" s="297"/>
      <c r="E146" s="414"/>
      <c r="F146" s="424">
        <f t="shared" si="81"/>
        <v>0</v>
      </c>
      <c r="G146" s="156">
        <f>F146*'Consolidated Budget'!F$8</f>
        <v>0</v>
      </c>
      <c r="H146" s="408"/>
      <c r="I146" s="429"/>
      <c r="J146" s="372"/>
      <c r="K146" s="286"/>
      <c r="L146" s="179"/>
      <c r="M146" s="287"/>
      <c r="N146" s="286"/>
      <c r="O146" s="179"/>
      <c r="P146" s="287"/>
      <c r="Q146" s="291">
        <f t="shared" si="82"/>
        <v>0</v>
      </c>
      <c r="R146" s="22">
        <f t="shared" si="83"/>
        <v>0</v>
      </c>
      <c r="S146" s="23">
        <f t="shared" si="84"/>
        <v>0</v>
      </c>
    </row>
    <row r="147" spans="1:19" ht="13" x14ac:dyDescent="0.25">
      <c r="A147" s="42" t="s">
        <v>396</v>
      </c>
      <c r="B147" s="178"/>
      <c r="C147" s="413"/>
      <c r="D147" s="297"/>
      <c r="E147" s="414"/>
      <c r="F147" s="424">
        <f t="shared" si="81"/>
        <v>0</v>
      </c>
      <c r="G147" s="156">
        <f>F147*'Consolidated Budget'!F$8</f>
        <v>0</v>
      </c>
      <c r="H147" s="440"/>
      <c r="I147" s="440"/>
      <c r="J147" s="372"/>
      <c r="K147" s="286"/>
      <c r="L147" s="179"/>
      <c r="M147" s="287"/>
      <c r="N147" s="286"/>
      <c r="O147" s="179"/>
      <c r="P147" s="287"/>
      <c r="Q147" s="291">
        <f t="shared" si="82"/>
        <v>0</v>
      </c>
      <c r="R147" s="22">
        <f t="shared" si="83"/>
        <v>0</v>
      </c>
      <c r="S147" s="23">
        <f t="shared" si="84"/>
        <v>0</v>
      </c>
    </row>
    <row r="148" spans="1:19" ht="13" x14ac:dyDescent="0.25">
      <c r="A148" s="42" t="s">
        <v>397</v>
      </c>
      <c r="B148" s="178"/>
      <c r="C148" s="413"/>
      <c r="D148" s="297"/>
      <c r="E148" s="418"/>
      <c r="F148" s="424">
        <f t="shared" si="81"/>
        <v>0</v>
      </c>
      <c r="G148" s="156">
        <f>F148*'Consolidated Budget'!F$8</f>
        <v>0</v>
      </c>
      <c r="H148" s="427"/>
      <c r="I148" s="428"/>
      <c r="J148" s="372"/>
      <c r="K148" s="296"/>
      <c r="L148" s="296"/>
      <c r="M148" s="287"/>
      <c r="N148" s="296"/>
      <c r="O148" s="296"/>
      <c r="P148" s="287"/>
      <c r="Q148" s="291">
        <f t="shared" si="82"/>
        <v>0</v>
      </c>
      <c r="R148" s="22">
        <f t="shared" si="83"/>
        <v>0</v>
      </c>
      <c r="S148" s="23">
        <f t="shared" si="84"/>
        <v>0</v>
      </c>
    </row>
    <row r="149" spans="1:19" ht="13" x14ac:dyDescent="0.25">
      <c r="A149" s="42" t="s">
        <v>398</v>
      </c>
      <c r="B149" s="178"/>
      <c r="C149" s="413"/>
      <c r="D149" s="297"/>
      <c r="E149" s="414"/>
      <c r="F149" s="424">
        <f t="shared" si="81"/>
        <v>0</v>
      </c>
      <c r="G149" s="156">
        <f>F149*'Consolidated Budget'!F$8</f>
        <v>0</v>
      </c>
      <c r="H149" s="408"/>
      <c r="I149" s="429"/>
      <c r="J149" s="372"/>
      <c r="K149" s="286"/>
      <c r="L149" s="179"/>
      <c r="M149" s="287"/>
      <c r="N149" s="286"/>
      <c r="O149" s="179"/>
      <c r="P149" s="287"/>
      <c r="Q149" s="291">
        <f t="shared" si="82"/>
        <v>0</v>
      </c>
      <c r="R149" s="22">
        <f>$G149-Q149</f>
        <v>0</v>
      </c>
      <c r="S149" s="23">
        <f t="shared" si="84"/>
        <v>0</v>
      </c>
    </row>
    <row r="150" spans="1:19" ht="13" x14ac:dyDescent="0.25">
      <c r="A150" s="42" t="s">
        <v>399</v>
      </c>
      <c r="B150" s="178"/>
      <c r="C150" s="413"/>
      <c r="D150" s="297"/>
      <c r="E150" s="418"/>
      <c r="F150" s="424">
        <f t="shared" si="81"/>
        <v>0</v>
      </c>
      <c r="G150" s="156">
        <f>F150*'Consolidated Budget'!F$8</f>
        <v>0</v>
      </c>
      <c r="H150" s="408"/>
      <c r="I150" s="429"/>
      <c r="J150" s="372"/>
      <c r="K150" s="286"/>
      <c r="L150" s="179"/>
      <c r="M150" s="287"/>
      <c r="N150" s="286"/>
      <c r="O150" s="179"/>
      <c r="P150" s="287"/>
      <c r="Q150" s="291">
        <f t="shared" si="82"/>
        <v>0</v>
      </c>
      <c r="R150" s="22">
        <f>$G150-Q150</f>
        <v>0</v>
      </c>
      <c r="S150" s="23">
        <f t="shared" si="84"/>
        <v>0</v>
      </c>
    </row>
    <row r="151" spans="1:19" ht="13" x14ac:dyDescent="0.25">
      <c r="A151" s="42"/>
      <c r="B151" s="178"/>
      <c r="C151" s="283"/>
      <c r="D151" s="283"/>
      <c r="E151" s="284"/>
      <c r="F151" s="21"/>
      <c r="G151" s="156">
        <f>F151*'Consolidated Budget'!F$8</f>
        <v>0</v>
      </c>
      <c r="H151" s="388"/>
      <c r="I151" s="391"/>
      <c r="J151" s="372"/>
      <c r="K151" s="286"/>
      <c r="L151" s="179"/>
      <c r="M151" s="287"/>
      <c r="N151" s="286"/>
      <c r="O151" s="179"/>
      <c r="P151" s="287"/>
      <c r="Q151" s="291"/>
      <c r="R151" s="22"/>
      <c r="S151" s="23"/>
    </row>
    <row r="152" spans="1:19" ht="22.4" customHeight="1" x14ac:dyDescent="0.25">
      <c r="A152" s="899" t="s">
        <v>400</v>
      </c>
      <c r="B152" s="899"/>
      <c r="C152" s="899"/>
      <c r="D152" s="899"/>
      <c r="E152" s="899"/>
      <c r="F152" s="34">
        <f>SUM(F142:F150)</f>
        <v>0</v>
      </c>
      <c r="G152" s="34">
        <f>SUM(G142:G150)</f>
        <v>0</v>
      </c>
      <c r="H152" s="34">
        <f>SUM(H142:H150)</f>
        <v>0</v>
      </c>
      <c r="I152" s="34">
        <f>SUM(I142:I150)</f>
        <v>0</v>
      </c>
      <c r="J152" s="372"/>
      <c r="K152" s="34">
        <f>SUM(K142:K150)</f>
        <v>0</v>
      </c>
      <c r="L152" s="34">
        <f>SUM(L142:L150)</f>
        <v>0</v>
      </c>
      <c r="M152" s="287"/>
      <c r="N152" s="34">
        <f>SUM(N142:N150)</f>
        <v>0</v>
      </c>
      <c r="O152" s="34">
        <f>SUM(O142:O150)</f>
        <v>0</v>
      </c>
      <c r="P152" s="34"/>
      <c r="Q152" s="34">
        <f>SUM(Q142:Q150)</f>
        <v>0</v>
      </c>
      <c r="R152" s="34">
        <f>SUM(R142:R150)</f>
        <v>0</v>
      </c>
      <c r="S152" s="23">
        <f t="shared" ref="S152" si="85">IFERROR(Q152/$G152,0)</f>
        <v>0</v>
      </c>
    </row>
    <row r="153" spans="1:19" ht="29.9" customHeight="1" x14ac:dyDescent="0.25">
      <c r="A153" s="128">
        <v>4</v>
      </c>
      <c r="B153" s="900" t="s">
        <v>344</v>
      </c>
      <c r="C153" s="900"/>
      <c r="D153" s="900"/>
      <c r="E153" s="900"/>
      <c r="F153" s="900"/>
      <c r="G153" s="900"/>
      <c r="H153" s="389"/>
      <c r="I153" s="390"/>
      <c r="J153" s="372"/>
      <c r="K153" s="279"/>
      <c r="L153" s="160"/>
      <c r="M153" s="287"/>
      <c r="N153" s="279"/>
      <c r="O153" s="160"/>
      <c r="P153" s="287"/>
      <c r="Q153" s="160"/>
      <c r="R153" s="160"/>
      <c r="S153" s="161">
        <f t="shared" ref="S153:S170" si="86">IFERROR(R153/$G153,0)</f>
        <v>0</v>
      </c>
    </row>
    <row r="154" spans="1:19" ht="13" x14ac:dyDescent="0.25">
      <c r="A154" s="42" t="s">
        <v>401</v>
      </c>
      <c r="B154" s="288"/>
      <c r="C154" s="289"/>
      <c r="D154" s="289"/>
      <c r="E154" s="290"/>
      <c r="F154" s="424">
        <f t="shared" ref="F154:F160" si="87">D154*E154</f>
        <v>0</v>
      </c>
      <c r="G154" s="156">
        <f>F154*'Consolidated Budget'!F$8</f>
        <v>0</v>
      </c>
      <c r="H154" s="427"/>
      <c r="I154" s="428"/>
      <c r="J154" s="372"/>
      <c r="K154" s="286"/>
      <c r="L154" s="179"/>
      <c r="M154" s="287"/>
      <c r="N154" s="286"/>
      <c r="O154" s="179"/>
      <c r="P154" s="287"/>
      <c r="Q154" s="291">
        <f t="shared" ref="Q154:Q160" si="88">I154+L154+O154</f>
        <v>0</v>
      </c>
      <c r="R154" s="22">
        <f t="shared" ref="R154:R160" si="89">$G154-Q154</f>
        <v>0</v>
      </c>
      <c r="S154" s="23">
        <f t="shared" ref="S154:S161" si="90">IFERROR(Q154/$G154,0)</f>
        <v>0</v>
      </c>
    </row>
    <row r="155" spans="1:19" ht="13" x14ac:dyDescent="0.25">
      <c r="A155" s="42" t="s">
        <v>322</v>
      </c>
      <c r="B155" s="288"/>
      <c r="C155" s="289"/>
      <c r="D155" s="289"/>
      <c r="E155" s="290"/>
      <c r="F155" s="424">
        <f t="shared" si="87"/>
        <v>0</v>
      </c>
      <c r="G155" s="156">
        <f>F155*'Consolidated Budget'!F$8</f>
        <v>0</v>
      </c>
      <c r="H155" s="427"/>
      <c r="I155" s="428"/>
      <c r="J155" s="372"/>
      <c r="K155" s="286"/>
      <c r="L155" s="179"/>
      <c r="M155" s="287"/>
      <c r="N155" s="286"/>
      <c r="O155" s="179"/>
      <c r="P155" s="287"/>
      <c r="Q155" s="291">
        <f t="shared" si="88"/>
        <v>0</v>
      </c>
      <c r="R155" s="22">
        <f t="shared" si="89"/>
        <v>0</v>
      </c>
      <c r="S155" s="23">
        <f t="shared" si="90"/>
        <v>0</v>
      </c>
    </row>
    <row r="156" spans="1:19" ht="13" x14ac:dyDescent="0.25">
      <c r="A156" s="42" t="s">
        <v>328</v>
      </c>
      <c r="B156" s="288"/>
      <c r="C156" s="289"/>
      <c r="D156" s="289"/>
      <c r="E156" s="290"/>
      <c r="F156" s="424">
        <f t="shared" si="87"/>
        <v>0</v>
      </c>
      <c r="G156" s="156">
        <f>F156*'Consolidated Budget'!F$8</f>
        <v>0</v>
      </c>
      <c r="H156" s="425"/>
      <c r="I156" s="425"/>
      <c r="J156" s="372"/>
      <c r="K156" s="286"/>
      <c r="L156" s="179"/>
      <c r="M156" s="287"/>
      <c r="N156" s="286"/>
      <c r="O156" s="179"/>
      <c r="P156" s="287"/>
      <c r="Q156" s="291">
        <f t="shared" si="88"/>
        <v>0</v>
      </c>
      <c r="R156" s="22">
        <f t="shared" si="89"/>
        <v>0</v>
      </c>
      <c r="S156" s="23">
        <f t="shared" si="90"/>
        <v>0</v>
      </c>
    </row>
    <row r="157" spans="1:19" ht="13" x14ac:dyDescent="0.25">
      <c r="A157" s="42" t="s">
        <v>330</v>
      </c>
      <c r="B157" s="288"/>
      <c r="C157" s="289"/>
      <c r="D157" s="289"/>
      <c r="E157" s="290"/>
      <c r="F157" s="424">
        <f t="shared" si="87"/>
        <v>0</v>
      </c>
      <c r="G157" s="156">
        <f>F157*'Consolidated Budget'!F$8</f>
        <v>0</v>
      </c>
      <c r="H157" s="425"/>
      <c r="I157" s="425"/>
      <c r="J157" s="372"/>
      <c r="K157" s="286"/>
      <c r="L157" s="179"/>
      <c r="M157" s="287"/>
      <c r="N157" s="286"/>
      <c r="O157" s="179"/>
      <c r="P157" s="287"/>
      <c r="Q157" s="291">
        <f t="shared" si="88"/>
        <v>0</v>
      </c>
      <c r="R157" s="22">
        <f t="shared" si="89"/>
        <v>0</v>
      </c>
      <c r="S157" s="23">
        <f t="shared" si="90"/>
        <v>0</v>
      </c>
    </row>
    <row r="158" spans="1:19" ht="13" x14ac:dyDescent="0.25">
      <c r="A158" s="42" t="s">
        <v>332</v>
      </c>
      <c r="B158" s="288"/>
      <c r="C158" s="294"/>
      <c r="D158" s="297"/>
      <c r="E158" s="290"/>
      <c r="F158" s="424">
        <f t="shared" si="87"/>
        <v>0</v>
      </c>
      <c r="G158" s="156">
        <f>F158*'Consolidated Budget'!F$8</f>
        <v>0</v>
      </c>
      <c r="H158" s="425"/>
      <c r="I158" s="425"/>
      <c r="J158" s="372"/>
      <c r="K158" s="286" t="s">
        <v>402</v>
      </c>
      <c r="L158" s="179"/>
      <c r="M158" s="287"/>
      <c r="N158" s="286"/>
      <c r="O158" s="179"/>
      <c r="P158" s="287"/>
      <c r="Q158" s="291">
        <f t="shared" si="88"/>
        <v>0</v>
      </c>
      <c r="R158" s="22">
        <f t="shared" si="89"/>
        <v>0</v>
      </c>
      <c r="S158" s="23">
        <f t="shared" si="90"/>
        <v>0</v>
      </c>
    </row>
    <row r="159" spans="1:19" ht="13" x14ac:dyDescent="0.25">
      <c r="A159" s="42" t="s">
        <v>334</v>
      </c>
      <c r="B159" s="288"/>
      <c r="C159" s="294"/>
      <c r="D159" s="297"/>
      <c r="E159" s="290"/>
      <c r="F159" s="424">
        <f t="shared" si="87"/>
        <v>0</v>
      </c>
      <c r="G159" s="156">
        <f>F159*'Consolidated Budget'!F$8</f>
        <v>0</v>
      </c>
      <c r="H159" s="425"/>
      <c r="I159" s="425"/>
      <c r="J159" s="372"/>
      <c r="K159" s="286"/>
      <c r="L159" s="179"/>
      <c r="M159" s="287"/>
      <c r="N159" s="286"/>
      <c r="O159" s="179"/>
      <c r="P159" s="287"/>
      <c r="Q159" s="291">
        <f t="shared" si="88"/>
        <v>0</v>
      </c>
      <c r="R159" s="22">
        <f t="shared" si="89"/>
        <v>0</v>
      </c>
      <c r="S159" s="23">
        <f t="shared" si="90"/>
        <v>0</v>
      </c>
    </row>
    <row r="160" spans="1:19" ht="13" x14ac:dyDescent="0.25">
      <c r="A160" s="42" t="s">
        <v>336</v>
      </c>
      <c r="B160" s="293"/>
      <c r="C160" s="294"/>
      <c r="D160" s="294"/>
      <c r="E160" s="295"/>
      <c r="F160" s="441">
        <f t="shared" si="87"/>
        <v>0</v>
      </c>
      <c r="G160" s="156">
        <f>F160*'Consolidated Budget'!F$8</f>
        <v>0</v>
      </c>
      <c r="H160" s="425"/>
      <c r="I160" s="425"/>
      <c r="J160" s="372"/>
      <c r="K160" s="286"/>
      <c r="L160" s="179"/>
      <c r="M160" s="287"/>
      <c r="N160" s="286"/>
      <c r="O160" s="179"/>
      <c r="P160" s="287"/>
      <c r="Q160" s="291">
        <f t="shared" si="88"/>
        <v>0</v>
      </c>
      <c r="R160" s="22">
        <f t="shared" si="89"/>
        <v>0</v>
      </c>
      <c r="S160" s="23">
        <f t="shared" si="90"/>
        <v>0</v>
      </c>
    </row>
    <row r="161" spans="1:19" ht="22.4" customHeight="1" x14ac:dyDescent="0.25">
      <c r="A161" s="899" t="s">
        <v>348</v>
      </c>
      <c r="B161" s="899"/>
      <c r="C161" s="899"/>
      <c r="D161" s="899"/>
      <c r="E161" s="899"/>
      <c r="F161" s="34">
        <f>SUM(F154:F160)</f>
        <v>0</v>
      </c>
      <c r="G161" s="34">
        <f>SUM(G154:G160)</f>
        <v>0</v>
      </c>
      <c r="H161" s="34">
        <f>SUM(H154:H160)</f>
        <v>0</v>
      </c>
      <c r="I161" s="34">
        <f>SUM(I154:I160)</f>
        <v>0</v>
      </c>
      <c r="J161" s="372"/>
      <c r="K161" s="34">
        <f>SUM(K154:K160)</f>
        <v>0</v>
      </c>
      <c r="L161" s="34">
        <f>SUM(L154:L160)</f>
        <v>0</v>
      </c>
      <c r="M161" s="287"/>
      <c r="N161" s="34">
        <f>SUM(N154:N160)</f>
        <v>0</v>
      </c>
      <c r="O161" s="34">
        <f>SUM(O154:O160)</f>
        <v>0</v>
      </c>
      <c r="P161" s="34"/>
      <c r="Q161" s="34">
        <f>SUM(Q154:Q160)</f>
        <v>0</v>
      </c>
      <c r="R161" s="34">
        <f>SUM(R154:R160)</f>
        <v>0</v>
      </c>
      <c r="S161" s="23">
        <f t="shared" si="90"/>
        <v>0</v>
      </c>
    </row>
    <row r="162" spans="1:19" ht="29.9" customHeight="1" x14ac:dyDescent="0.25">
      <c r="A162" s="128">
        <v>5</v>
      </c>
      <c r="B162" s="900" t="s">
        <v>349</v>
      </c>
      <c r="C162" s="900"/>
      <c r="D162" s="900"/>
      <c r="E162" s="900"/>
      <c r="F162" s="900"/>
      <c r="G162" s="900"/>
      <c r="H162" s="389"/>
      <c r="I162" s="390"/>
      <c r="J162" s="372"/>
      <c r="K162" s="279"/>
      <c r="L162" s="160"/>
      <c r="M162" s="287"/>
      <c r="N162" s="279"/>
      <c r="O162" s="160"/>
      <c r="P162" s="287"/>
      <c r="Q162" s="160"/>
      <c r="R162" s="160"/>
      <c r="S162" s="161">
        <f t="shared" si="86"/>
        <v>0</v>
      </c>
    </row>
    <row r="163" spans="1:19" ht="13" x14ac:dyDescent="0.25">
      <c r="A163" s="177">
        <v>5.0999999999999996</v>
      </c>
      <c r="B163" s="178"/>
      <c r="C163" s="413"/>
      <c r="D163" s="183"/>
      <c r="E163" s="183"/>
      <c r="F163" s="441">
        <f t="shared" ref="F163:F166" si="91">D163*E163</f>
        <v>0</v>
      </c>
      <c r="G163" s="156">
        <f>F163*'Consolidated Budget'!F$8</f>
        <v>0</v>
      </c>
      <c r="H163" s="408"/>
      <c r="I163" s="429"/>
      <c r="J163" s="372"/>
      <c r="K163" s="286"/>
      <c r="L163" s="179"/>
      <c r="M163" s="287"/>
      <c r="N163" s="286"/>
      <c r="O163" s="179"/>
      <c r="P163" s="287"/>
      <c r="Q163" s="291">
        <f>I163+L163+O163</f>
        <v>0</v>
      </c>
      <c r="R163" s="22">
        <f>$G163-Q163</f>
        <v>0</v>
      </c>
      <c r="S163" s="23">
        <f t="shared" ref="S163:S169" si="92">IFERROR(Q163/$G163,0)</f>
        <v>0</v>
      </c>
    </row>
    <row r="164" spans="1:19" ht="13" x14ac:dyDescent="0.25">
      <c r="A164" s="177">
        <v>5.2</v>
      </c>
      <c r="B164" s="178"/>
      <c r="C164" s="413"/>
      <c r="D164" s="183"/>
      <c r="E164" s="183"/>
      <c r="F164" s="441">
        <f t="shared" si="91"/>
        <v>0</v>
      </c>
      <c r="G164" s="156">
        <f>F164*'Consolidated Budget'!F$8</f>
        <v>0</v>
      </c>
      <c r="H164" s="408"/>
      <c r="I164" s="429"/>
      <c r="J164" s="372"/>
      <c r="K164" s="286"/>
      <c r="L164" s="179"/>
      <c r="M164" s="287"/>
      <c r="N164" s="286"/>
      <c r="O164" s="179"/>
      <c r="P164" s="287"/>
      <c r="Q164" s="291">
        <f>I164+L164+O164</f>
        <v>0</v>
      </c>
      <c r="R164" s="22">
        <f>$G164-Q164</f>
        <v>0</v>
      </c>
      <c r="S164" s="23">
        <f t="shared" si="92"/>
        <v>0</v>
      </c>
    </row>
    <row r="165" spans="1:19" ht="13" x14ac:dyDescent="0.25">
      <c r="A165" s="177">
        <v>5.3</v>
      </c>
      <c r="B165" s="178"/>
      <c r="C165" s="413"/>
      <c r="D165" s="297"/>
      <c r="E165" s="414"/>
      <c r="F165" s="441">
        <f t="shared" si="91"/>
        <v>0</v>
      </c>
      <c r="G165" s="156">
        <f>F165*'Consolidated Budget'!F$8</f>
        <v>0</v>
      </c>
      <c r="H165" s="408"/>
      <c r="I165" s="429"/>
      <c r="J165" s="372"/>
      <c r="K165" s="286"/>
      <c r="L165" s="179"/>
      <c r="M165" s="287"/>
      <c r="N165" s="286"/>
      <c r="O165" s="179"/>
      <c r="P165" s="287"/>
      <c r="Q165" s="291">
        <f>I165+L165+O165</f>
        <v>0</v>
      </c>
      <c r="R165" s="22">
        <f>$G165-Q165</f>
        <v>0</v>
      </c>
      <c r="S165" s="23">
        <f t="shared" si="92"/>
        <v>0</v>
      </c>
    </row>
    <row r="166" spans="1:19" ht="13" x14ac:dyDescent="0.25">
      <c r="A166" s="177">
        <v>5.4</v>
      </c>
      <c r="B166" s="178"/>
      <c r="C166" s="413"/>
      <c r="D166" s="297"/>
      <c r="E166" s="414"/>
      <c r="F166" s="441">
        <f t="shared" si="91"/>
        <v>0</v>
      </c>
      <c r="G166" s="156">
        <f>F166*'Consolidated Budget'!F$8</f>
        <v>0</v>
      </c>
      <c r="H166" s="408"/>
      <c r="I166" s="429"/>
      <c r="J166" s="372"/>
      <c r="K166" s="286"/>
      <c r="L166" s="179"/>
      <c r="M166" s="287"/>
      <c r="N166" s="286"/>
      <c r="O166" s="179"/>
      <c r="P166" s="287"/>
      <c r="Q166" s="291">
        <f>I166+L166+O166</f>
        <v>0</v>
      </c>
      <c r="R166" s="22">
        <f>$G166-Q166</f>
        <v>0</v>
      </c>
      <c r="S166" s="23">
        <f t="shared" si="92"/>
        <v>0</v>
      </c>
    </row>
    <row r="167" spans="1:19" ht="21.65" customHeight="1" x14ac:dyDescent="0.25">
      <c r="A167" s="177">
        <v>5.5</v>
      </c>
      <c r="B167" s="299"/>
      <c r="C167" s="413" t="s">
        <v>179</v>
      </c>
      <c r="D167" s="297" t="s">
        <v>179</v>
      </c>
      <c r="E167" s="297" t="s">
        <v>179</v>
      </c>
      <c r="F167" s="417">
        <v>0</v>
      </c>
      <c r="G167" s="156">
        <f>F167*'Consolidated Budget'!F$8</f>
        <v>0</v>
      </c>
      <c r="H167" s="408">
        <v>0</v>
      </c>
      <c r="I167" s="429">
        <v>0</v>
      </c>
      <c r="J167" s="372"/>
      <c r="K167" s="286"/>
      <c r="L167" s="179"/>
      <c r="M167" s="287"/>
      <c r="N167" s="286"/>
      <c r="O167" s="179"/>
      <c r="P167" s="287"/>
      <c r="Q167" s="291">
        <f>I167+L167+O167</f>
        <v>0</v>
      </c>
      <c r="R167" s="22">
        <f>$G167-Q167</f>
        <v>0</v>
      </c>
      <c r="S167" s="23">
        <f t="shared" si="92"/>
        <v>0</v>
      </c>
    </row>
    <row r="168" spans="1:19" ht="22.4" customHeight="1" x14ac:dyDescent="0.25">
      <c r="A168" s="899" t="s">
        <v>351</v>
      </c>
      <c r="B168" s="899"/>
      <c r="C168" s="899"/>
      <c r="D168" s="899"/>
      <c r="E168" s="899"/>
      <c r="F168" s="34">
        <f>SUM(F163:F167)</f>
        <v>0</v>
      </c>
      <c r="G168" s="34">
        <f>SUM(G163:G167)</f>
        <v>0</v>
      </c>
      <c r="H168" s="34">
        <f>SUM(H163:H167)</f>
        <v>0</v>
      </c>
      <c r="I168" s="34">
        <f>SUM(I163:I167)</f>
        <v>0</v>
      </c>
      <c r="J168" s="372"/>
      <c r="K168" s="34">
        <f>SUM(K163:K167)</f>
        <v>0</v>
      </c>
      <c r="L168" s="34">
        <f>SUM(L163:L167)</f>
        <v>0</v>
      </c>
      <c r="M168" s="287"/>
      <c r="N168" s="34">
        <f>SUM(N163:N167)</f>
        <v>0</v>
      </c>
      <c r="O168" s="34">
        <f>SUM(O163:O167)</f>
        <v>0</v>
      </c>
      <c r="P168" s="34"/>
      <c r="Q168" s="34">
        <f>SUM(Q163:Q167)</f>
        <v>0</v>
      </c>
      <c r="R168" s="34">
        <f>SUM(R163:R167)</f>
        <v>0</v>
      </c>
      <c r="S168" s="23">
        <f t="shared" si="92"/>
        <v>0</v>
      </c>
    </row>
    <row r="169" spans="1:19" s="278" customFormat="1" ht="33" customHeight="1" x14ac:dyDescent="0.25">
      <c r="A169" s="902" t="s">
        <v>352</v>
      </c>
      <c r="B169" s="902"/>
      <c r="C169" s="902"/>
      <c r="D169" s="902"/>
      <c r="E169" s="902"/>
      <c r="F169" s="45">
        <f>F31+F140+F152+F161+F168</f>
        <v>0</v>
      </c>
      <c r="G169" s="45">
        <f t="shared" ref="G169:I169" si="93">G31+G140+G152+G161+G168</f>
        <v>0</v>
      </c>
      <c r="H169" s="45">
        <f t="shared" si="93"/>
        <v>0</v>
      </c>
      <c r="I169" s="45">
        <f t="shared" si="93"/>
        <v>0</v>
      </c>
      <c r="J169" s="372"/>
      <c r="K169" s="45">
        <f t="shared" ref="K169:L169" si="94">K31+K140+K152+K161+K168</f>
        <v>0</v>
      </c>
      <c r="L169" s="45">
        <f t="shared" si="94"/>
        <v>0</v>
      </c>
      <c r="M169" s="287"/>
      <c r="N169" s="45">
        <f t="shared" ref="N169:O169" si="95">N31+N140+N152+N161+N168</f>
        <v>0</v>
      </c>
      <c r="O169" s="45">
        <f t="shared" si="95"/>
        <v>0</v>
      </c>
      <c r="P169" s="45">
        <f>P31+P140+P152+P161+P168</f>
        <v>0</v>
      </c>
      <c r="Q169" s="45">
        <f t="shared" ref="Q169:R169" si="96">Q31+Q140+Q152+Q161+Q168</f>
        <v>0</v>
      </c>
      <c r="R169" s="45">
        <f t="shared" si="96"/>
        <v>0</v>
      </c>
      <c r="S169" s="780">
        <f t="shared" si="92"/>
        <v>0</v>
      </c>
    </row>
    <row r="170" spans="1:19" s="278" customFormat="1" ht="15" customHeight="1" x14ac:dyDescent="0.25">
      <c r="B170" s="300"/>
      <c r="C170" s="301"/>
      <c r="D170" s="301"/>
      <c r="E170" s="301"/>
      <c r="F170" s="302"/>
      <c r="G170" s="302"/>
      <c r="H170" s="392"/>
      <c r="I170" s="393"/>
      <c r="J170" s="372"/>
      <c r="K170" s="303"/>
      <c r="L170" s="162"/>
      <c r="M170" s="287"/>
      <c r="N170" s="303"/>
      <c r="O170" s="162"/>
      <c r="P170" s="287"/>
      <c r="Q170" s="162"/>
      <c r="R170" s="162" t="e">
        <f>#REF!-Q170</f>
        <v>#REF!</v>
      </c>
      <c r="S170" s="163">
        <f t="shared" si="86"/>
        <v>0</v>
      </c>
    </row>
    <row r="171" spans="1:19" s="278" customFormat="1" ht="33" customHeight="1" x14ac:dyDescent="0.25">
      <c r="A171" s="901" t="s">
        <v>353</v>
      </c>
      <c r="B171" s="901"/>
      <c r="C171" s="901"/>
      <c r="D171" s="901"/>
      <c r="E171" s="901"/>
      <c r="F171" s="901"/>
      <c r="G171" s="901"/>
      <c r="H171" s="394"/>
      <c r="I171" s="395"/>
      <c r="J171" s="372"/>
      <c r="K171" s="307"/>
      <c r="L171" s="304"/>
      <c r="M171" s="287"/>
      <c r="N171" s="307"/>
      <c r="O171" s="304"/>
      <c r="P171" s="287"/>
      <c r="Q171" s="304"/>
      <c r="R171" s="305"/>
      <c r="S171" s="306"/>
    </row>
    <row r="172" spans="1:19" ht="29.9" customHeight="1" x14ac:dyDescent="0.25">
      <c r="A172" s="128"/>
      <c r="B172" s="908" t="s">
        <v>354</v>
      </c>
      <c r="C172" s="908"/>
      <c r="D172" s="908"/>
      <c r="E172" s="908"/>
      <c r="F172" s="908"/>
      <c r="G172" s="908"/>
      <c r="H172" s="389"/>
      <c r="I172" s="390"/>
      <c r="J172" s="372"/>
      <c r="K172" s="279"/>
      <c r="L172" s="160"/>
      <c r="M172" s="287"/>
      <c r="N172" s="279"/>
      <c r="O172" s="160"/>
      <c r="P172" s="287"/>
      <c r="Q172" s="160"/>
      <c r="R172" s="160" t="e">
        <f>#REF!-Q172</f>
        <v>#REF!</v>
      </c>
      <c r="S172" s="161">
        <f t="shared" ref="S172" si="97">IFERROR(R172/$G172,0)</f>
        <v>0</v>
      </c>
    </row>
    <row r="173" spans="1:19" ht="20.149999999999999" customHeight="1" x14ac:dyDescent="0.25">
      <c r="A173" s="24"/>
      <c r="B173" s="25" t="s">
        <v>355</v>
      </c>
      <c r="C173" s="866"/>
      <c r="D173" s="866"/>
      <c r="E173" s="866"/>
      <c r="F173" s="26">
        <f>SUM(F174:F195)</f>
        <v>0</v>
      </c>
      <c r="G173" s="26">
        <f>SUM(G174:G195)</f>
        <v>0</v>
      </c>
      <c r="H173" s="387">
        <f>SUM(H174:H195)</f>
        <v>0</v>
      </c>
      <c r="I173" s="387">
        <f>SUM(I174:I195)</f>
        <v>0</v>
      </c>
      <c r="J173" s="372"/>
      <c r="K173" s="26">
        <f>SUM(K174:K195)</f>
        <v>0</v>
      </c>
      <c r="L173" s="26">
        <f>SUM(L174:L195)</f>
        <v>0</v>
      </c>
      <c r="M173" s="287"/>
      <c r="N173" s="26">
        <f t="shared" ref="N173:P173" si="98">SUM(N174:N191)</f>
        <v>0</v>
      </c>
      <c r="O173" s="26">
        <f t="shared" si="98"/>
        <v>0</v>
      </c>
      <c r="P173" s="26">
        <f t="shared" si="98"/>
        <v>0</v>
      </c>
      <c r="Q173" s="26">
        <f>SUM(Q174:Q195)</f>
        <v>0</v>
      </c>
      <c r="R173" s="26">
        <f>SUM(R174:R195)</f>
        <v>0</v>
      </c>
      <c r="S173" s="23">
        <f t="shared" ref="S173:S209" si="99">IFERROR(Q173/$G173,0)</f>
        <v>0</v>
      </c>
    </row>
    <row r="174" spans="1:19" ht="13" x14ac:dyDescent="0.25">
      <c r="A174" s="20"/>
      <c r="B174" s="288"/>
      <c r="C174" s="289"/>
      <c r="D174" s="442"/>
      <c r="E174" s="443"/>
      <c r="F174" s="444">
        <f t="shared" ref="F174:F188" si="100">D174*E174</f>
        <v>0</v>
      </c>
      <c r="G174" s="156">
        <f>F174*'Consolidated Budget'!F$8</f>
        <v>0</v>
      </c>
      <c r="H174" s="427"/>
      <c r="I174" s="428"/>
      <c r="J174" s="372"/>
      <c r="K174" s="286"/>
      <c r="L174" s="179"/>
      <c r="M174" s="287"/>
      <c r="N174" s="286"/>
      <c r="O174" s="179"/>
      <c r="P174" s="287"/>
      <c r="Q174" s="291">
        <f t="shared" ref="Q174:Q188" si="101">I174+L174+O174</f>
        <v>0</v>
      </c>
      <c r="R174" s="22">
        <f t="shared" ref="R174:R195" si="102">$G174-Q174</f>
        <v>0</v>
      </c>
      <c r="S174" s="466">
        <f t="shared" si="99"/>
        <v>0</v>
      </c>
    </row>
    <row r="175" spans="1:19" ht="13" x14ac:dyDescent="0.25">
      <c r="A175" s="20"/>
      <c r="B175" s="288"/>
      <c r="C175" s="289"/>
      <c r="D175" s="442"/>
      <c r="E175" s="445"/>
      <c r="F175" s="444">
        <f t="shared" si="100"/>
        <v>0</v>
      </c>
      <c r="G175" s="156">
        <f>F175*'Consolidated Budget'!F$8</f>
        <v>0</v>
      </c>
      <c r="H175" s="408"/>
      <c r="I175" s="429"/>
      <c r="J175" s="372"/>
      <c r="K175" s="286"/>
      <c r="L175" s="179"/>
      <c r="M175" s="287"/>
      <c r="N175" s="286"/>
      <c r="O175" s="179"/>
      <c r="P175" s="287"/>
      <c r="Q175" s="291">
        <f t="shared" si="101"/>
        <v>0</v>
      </c>
      <c r="R175" s="22">
        <f t="shared" si="102"/>
        <v>0</v>
      </c>
      <c r="S175" s="466">
        <f t="shared" si="99"/>
        <v>0</v>
      </c>
    </row>
    <row r="176" spans="1:19" ht="13" x14ac:dyDescent="0.25">
      <c r="A176" s="20"/>
      <c r="B176" s="288"/>
      <c r="C176" s="289"/>
      <c r="D176" s="442"/>
      <c r="E176" s="445"/>
      <c r="F176" s="444">
        <f t="shared" si="100"/>
        <v>0</v>
      </c>
      <c r="G176" s="156">
        <f>F176*'Consolidated Budget'!F$8</f>
        <v>0</v>
      </c>
      <c r="H176" s="408"/>
      <c r="I176" s="429"/>
      <c r="J176" s="372"/>
      <c r="K176" s="286"/>
      <c r="L176" s="179"/>
      <c r="M176" s="287"/>
      <c r="N176" s="286"/>
      <c r="O176" s="179"/>
      <c r="P176" s="287"/>
      <c r="Q176" s="291">
        <f t="shared" si="101"/>
        <v>0</v>
      </c>
      <c r="R176" s="22">
        <f t="shared" si="102"/>
        <v>0</v>
      </c>
      <c r="S176" s="23">
        <f t="shared" si="99"/>
        <v>0</v>
      </c>
    </row>
    <row r="177" spans="1:19" ht="13" x14ac:dyDescent="0.25">
      <c r="A177" s="20"/>
      <c r="B177" s="288"/>
      <c r="C177" s="289"/>
      <c r="D177" s="442"/>
      <c r="E177" s="445"/>
      <c r="F177" s="444">
        <f>D177*E177</f>
        <v>0</v>
      </c>
      <c r="G177" s="156">
        <f>F177*'Consolidated Budget'!F$8</f>
        <v>0</v>
      </c>
      <c r="H177" s="408"/>
      <c r="I177" s="429"/>
      <c r="J177" s="372"/>
      <c r="K177" s="286"/>
      <c r="L177" s="179"/>
      <c r="M177" s="287"/>
      <c r="N177" s="286"/>
      <c r="O177" s="179"/>
      <c r="P177" s="287"/>
      <c r="Q177" s="291">
        <f t="shared" si="101"/>
        <v>0</v>
      </c>
      <c r="R177" s="22">
        <f t="shared" si="102"/>
        <v>0</v>
      </c>
      <c r="S177" s="23">
        <f t="shared" si="99"/>
        <v>0</v>
      </c>
    </row>
    <row r="178" spans="1:19" ht="13" x14ac:dyDescent="0.25">
      <c r="A178" s="20"/>
      <c r="B178" s="288"/>
      <c r="C178" s="289"/>
      <c r="D178" s="442"/>
      <c r="E178" s="445"/>
      <c r="F178" s="444">
        <f t="shared" si="100"/>
        <v>0</v>
      </c>
      <c r="G178" s="156">
        <f>F178*'Consolidated Budget'!F$8</f>
        <v>0</v>
      </c>
      <c r="H178" s="408"/>
      <c r="I178" s="429"/>
      <c r="J178" s="372"/>
      <c r="K178" s="286"/>
      <c r="L178" s="179"/>
      <c r="M178" s="287"/>
      <c r="N178" s="286"/>
      <c r="O178" s="179"/>
      <c r="P178" s="287"/>
      <c r="Q178" s="291">
        <f t="shared" si="101"/>
        <v>0</v>
      </c>
      <c r="R178" s="22">
        <f t="shared" si="102"/>
        <v>0</v>
      </c>
      <c r="S178" s="23">
        <f t="shared" si="99"/>
        <v>0</v>
      </c>
    </row>
    <row r="179" spans="1:19" ht="13" x14ac:dyDescent="0.25">
      <c r="A179" s="20"/>
      <c r="B179" s="288"/>
      <c r="C179" s="289"/>
      <c r="D179" s="442"/>
      <c r="E179" s="443"/>
      <c r="F179" s="444">
        <f t="shared" si="100"/>
        <v>0</v>
      </c>
      <c r="G179" s="156">
        <f>F179*'Consolidated Budget'!F$8</f>
        <v>0</v>
      </c>
      <c r="H179" s="408"/>
      <c r="I179" s="429"/>
      <c r="J179" s="372"/>
      <c r="K179" s="286"/>
      <c r="L179" s="179"/>
      <c r="M179" s="287"/>
      <c r="N179" s="286"/>
      <c r="O179" s="179"/>
      <c r="P179" s="287"/>
      <c r="Q179" s="291">
        <f t="shared" si="101"/>
        <v>0</v>
      </c>
      <c r="R179" s="22">
        <f t="shared" si="102"/>
        <v>0</v>
      </c>
      <c r="S179" s="23">
        <f t="shared" si="99"/>
        <v>0</v>
      </c>
    </row>
    <row r="180" spans="1:19" ht="13" x14ac:dyDescent="0.25">
      <c r="A180" s="20"/>
      <c r="B180" s="288"/>
      <c r="C180" s="289"/>
      <c r="D180" s="442"/>
      <c r="E180" s="446"/>
      <c r="F180" s="444">
        <f t="shared" si="100"/>
        <v>0</v>
      </c>
      <c r="G180" s="156">
        <f>F180*'Consolidated Budget'!F$8</f>
        <v>0</v>
      </c>
      <c r="H180" s="408"/>
      <c r="I180" s="429"/>
      <c r="J180" s="372"/>
      <c r="K180" s="286"/>
      <c r="L180" s="179"/>
      <c r="M180" s="287"/>
      <c r="N180" s="286"/>
      <c r="O180" s="179"/>
      <c r="P180" s="287"/>
      <c r="Q180" s="291">
        <f t="shared" si="101"/>
        <v>0</v>
      </c>
      <c r="R180" s="22">
        <f t="shared" si="102"/>
        <v>0</v>
      </c>
      <c r="S180" s="23">
        <f t="shared" si="99"/>
        <v>0</v>
      </c>
    </row>
    <row r="181" spans="1:19" ht="13" x14ac:dyDescent="0.25">
      <c r="A181" s="20"/>
      <c r="B181" s="288"/>
      <c r="C181" s="289"/>
      <c r="D181" s="442"/>
      <c r="E181" s="446"/>
      <c r="F181" s="444">
        <f t="shared" si="100"/>
        <v>0</v>
      </c>
      <c r="G181" s="156">
        <f>F181*'Consolidated Budget'!F$8</f>
        <v>0</v>
      </c>
      <c r="H181" s="408"/>
      <c r="I181" s="429"/>
      <c r="J181" s="372"/>
      <c r="K181" s="286"/>
      <c r="L181" s="179"/>
      <c r="M181" s="287"/>
      <c r="N181" s="286"/>
      <c r="O181" s="179"/>
      <c r="P181" s="287"/>
      <c r="Q181" s="291">
        <f t="shared" si="101"/>
        <v>0</v>
      </c>
      <c r="R181" s="22">
        <f t="shared" si="102"/>
        <v>0</v>
      </c>
      <c r="S181" s="23">
        <f t="shared" si="99"/>
        <v>0</v>
      </c>
    </row>
    <row r="182" spans="1:19" ht="13" x14ac:dyDescent="0.25">
      <c r="A182" s="20"/>
      <c r="B182" s="288"/>
      <c r="C182" s="289"/>
      <c r="D182" s="442"/>
      <c r="E182" s="445"/>
      <c r="F182" s="444">
        <f t="shared" si="100"/>
        <v>0</v>
      </c>
      <c r="G182" s="156">
        <f>F182*'Consolidated Budget'!F$8</f>
        <v>0</v>
      </c>
      <c r="H182" s="408"/>
      <c r="I182" s="429"/>
      <c r="J182" s="372"/>
      <c r="K182" s="286"/>
      <c r="L182" s="179"/>
      <c r="M182" s="287"/>
      <c r="N182" s="286"/>
      <c r="O182" s="179"/>
      <c r="P182" s="287"/>
      <c r="Q182" s="291">
        <f t="shared" si="101"/>
        <v>0</v>
      </c>
      <c r="R182" s="22">
        <f t="shared" si="102"/>
        <v>0</v>
      </c>
      <c r="S182" s="23">
        <f t="shared" si="99"/>
        <v>0</v>
      </c>
    </row>
    <row r="183" spans="1:19" ht="13" x14ac:dyDescent="0.25">
      <c r="A183" s="20"/>
      <c r="B183" s="288"/>
      <c r="C183" s="289"/>
      <c r="D183" s="442"/>
      <c r="E183" s="445"/>
      <c r="F183" s="444">
        <f t="shared" si="100"/>
        <v>0</v>
      </c>
      <c r="G183" s="156">
        <f>F183*'Consolidated Budget'!F$8</f>
        <v>0</v>
      </c>
      <c r="H183" s="408"/>
      <c r="I183" s="429"/>
      <c r="J183" s="372"/>
      <c r="K183" s="286"/>
      <c r="L183" s="179"/>
      <c r="M183" s="287"/>
      <c r="N183" s="286"/>
      <c r="O183" s="179"/>
      <c r="P183" s="287"/>
      <c r="Q183" s="291">
        <f t="shared" si="101"/>
        <v>0</v>
      </c>
      <c r="R183" s="22">
        <f t="shared" si="102"/>
        <v>0</v>
      </c>
      <c r="S183" s="23">
        <f t="shared" si="99"/>
        <v>0</v>
      </c>
    </row>
    <row r="184" spans="1:19" ht="13" x14ac:dyDescent="0.25">
      <c r="A184" s="20"/>
      <c r="B184" s="288"/>
      <c r="C184" s="289"/>
      <c r="D184" s="442"/>
      <c r="E184" s="446"/>
      <c r="F184" s="444">
        <f t="shared" si="100"/>
        <v>0</v>
      </c>
      <c r="G184" s="156">
        <f>F184*'Consolidated Budget'!F$8</f>
        <v>0</v>
      </c>
      <c r="H184" s="408"/>
      <c r="I184" s="429"/>
      <c r="J184" s="372"/>
      <c r="K184" s="286"/>
      <c r="L184" s="179"/>
      <c r="M184" s="287"/>
      <c r="N184" s="286"/>
      <c r="O184" s="179"/>
      <c r="P184" s="287"/>
      <c r="Q184" s="291">
        <f t="shared" si="101"/>
        <v>0</v>
      </c>
      <c r="R184" s="22">
        <f t="shared" si="102"/>
        <v>0</v>
      </c>
      <c r="S184" s="23">
        <f t="shared" si="99"/>
        <v>0</v>
      </c>
    </row>
    <row r="185" spans="1:19" ht="13" x14ac:dyDescent="0.25">
      <c r="A185" s="20"/>
      <c r="B185" s="288"/>
      <c r="C185" s="289"/>
      <c r="D185" s="442"/>
      <c r="E185" s="443"/>
      <c r="F185" s="444">
        <f>D185*E185</f>
        <v>0</v>
      </c>
      <c r="G185" s="156">
        <f>F185*'Consolidated Budget'!F$8</f>
        <v>0</v>
      </c>
      <c r="H185" s="408"/>
      <c r="I185" s="429"/>
      <c r="J185" s="372"/>
      <c r="K185" s="286"/>
      <c r="L185" s="179"/>
      <c r="M185" s="287"/>
      <c r="N185" s="286"/>
      <c r="O185" s="179"/>
      <c r="P185" s="287"/>
      <c r="Q185" s="291">
        <f t="shared" si="101"/>
        <v>0</v>
      </c>
      <c r="R185" s="22">
        <f t="shared" si="102"/>
        <v>0</v>
      </c>
      <c r="S185" s="23">
        <f t="shared" si="99"/>
        <v>0</v>
      </c>
    </row>
    <row r="186" spans="1:19" ht="13" x14ac:dyDescent="0.25">
      <c r="A186" s="20"/>
      <c r="B186" s="288"/>
      <c r="C186" s="289"/>
      <c r="D186" s="442"/>
      <c r="E186" s="446"/>
      <c r="F186" s="444">
        <f t="shared" si="100"/>
        <v>0</v>
      </c>
      <c r="G186" s="156">
        <f>F186*'Consolidated Budget'!F$8</f>
        <v>0</v>
      </c>
      <c r="H186" s="408"/>
      <c r="I186" s="429"/>
      <c r="J186" s="372"/>
      <c r="K186" s="286"/>
      <c r="L186" s="179"/>
      <c r="M186" s="287"/>
      <c r="N186" s="286"/>
      <c r="O186" s="179"/>
      <c r="P186" s="287"/>
      <c r="Q186" s="291">
        <f t="shared" si="101"/>
        <v>0</v>
      </c>
      <c r="R186" s="22">
        <f t="shared" si="102"/>
        <v>0</v>
      </c>
      <c r="S186" s="23">
        <f t="shared" si="99"/>
        <v>0</v>
      </c>
    </row>
    <row r="187" spans="1:19" ht="13" x14ac:dyDescent="0.25">
      <c r="A187" s="20"/>
      <c r="B187" s="288"/>
      <c r="C187" s="289"/>
      <c r="D187" s="442"/>
      <c r="E187" s="443"/>
      <c r="F187" s="444">
        <f t="shared" si="100"/>
        <v>0</v>
      </c>
      <c r="G187" s="156">
        <f>F187*'Consolidated Budget'!F$8</f>
        <v>0</v>
      </c>
      <c r="H187" s="408"/>
      <c r="I187" s="429"/>
      <c r="J187" s="372"/>
      <c r="K187" s="286"/>
      <c r="L187" s="179"/>
      <c r="M187" s="287"/>
      <c r="N187" s="286"/>
      <c r="O187" s="179"/>
      <c r="P187" s="287"/>
      <c r="Q187" s="291">
        <f t="shared" si="101"/>
        <v>0</v>
      </c>
      <c r="R187" s="22">
        <f t="shared" si="102"/>
        <v>0</v>
      </c>
      <c r="S187" s="23">
        <f t="shared" si="99"/>
        <v>0</v>
      </c>
    </row>
    <row r="188" spans="1:19" ht="13" x14ac:dyDescent="0.25">
      <c r="A188" s="20"/>
      <c r="B188" s="288"/>
      <c r="C188" s="289"/>
      <c r="D188" s="442"/>
      <c r="E188" s="445"/>
      <c r="F188" s="444">
        <f t="shared" si="100"/>
        <v>0</v>
      </c>
      <c r="G188" s="156">
        <f>F188*'Consolidated Budget'!F$8</f>
        <v>0</v>
      </c>
      <c r="H188" s="447"/>
      <c r="I188" s="448"/>
      <c r="J188" s="372"/>
      <c r="K188" s="286"/>
      <c r="L188" s="179"/>
      <c r="M188" s="287"/>
      <c r="N188" s="286"/>
      <c r="O188" s="179"/>
      <c r="P188" s="287"/>
      <c r="Q188" s="291">
        <f t="shared" si="101"/>
        <v>0</v>
      </c>
      <c r="R188" s="22">
        <f t="shared" si="102"/>
        <v>0</v>
      </c>
      <c r="S188" s="23">
        <f t="shared" si="99"/>
        <v>0</v>
      </c>
    </row>
    <row r="189" spans="1:19" ht="13" x14ac:dyDescent="0.25">
      <c r="A189" s="20"/>
      <c r="B189" s="288"/>
      <c r="C189" s="289"/>
      <c r="D189" s="442"/>
      <c r="E189" s="443"/>
      <c r="F189" s="446">
        <v>0</v>
      </c>
      <c r="G189" s="156">
        <f>F189*'Consolidated Budget'!F$8</f>
        <v>0</v>
      </c>
      <c r="H189" s="447"/>
      <c r="I189" s="448"/>
      <c r="J189" s="372"/>
      <c r="K189" s="286"/>
      <c r="L189" s="179"/>
      <c r="M189" s="287"/>
      <c r="N189" s="286"/>
      <c r="O189" s="179"/>
      <c r="P189" s="287"/>
      <c r="Q189" s="291"/>
      <c r="R189" s="22">
        <f t="shared" si="102"/>
        <v>0</v>
      </c>
      <c r="S189" s="23">
        <f t="shared" si="99"/>
        <v>0</v>
      </c>
    </row>
    <row r="190" spans="1:19" ht="13" x14ac:dyDescent="0.25">
      <c r="A190" s="20"/>
      <c r="B190" s="288"/>
      <c r="C190" s="289"/>
      <c r="D190" s="442"/>
      <c r="E190" s="443"/>
      <c r="F190" s="446">
        <v>0</v>
      </c>
      <c r="G190" s="156">
        <f>F190*'Consolidated Budget'!F$8</f>
        <v>0</v>
      </c>
      <c r="H190" s="447"/>
      <c r="I190" s="448"/>
      <c r="J190" s="372"/>
      <c r="K190" s="286"/>
      <c r="L190" s="179"/>
      <c r="M190" s="287"/>
      <c r="N190" s="286"/>
      <c r="O190" s="179"/>
      <c r="P190" s="287"/>
      <c r="Q190" s="291"/>
      <c r="R190" s="22">
        <f t="shared" si="102"/>
        <v>0</v>
      </c>
      <c r="S190" s="23">
        <f t="shared" si="99"/>
        <v>0</v>
      </c>
    </row>
    <row r="191" spans="1:19" ht="13" x14ac:dyDescent="0.25">
      <c r="A191" s="20"/>
      <c r="B191" s="288"/>
      <c r="C191" s="289"/>
      <c r="D191" s="442"/>
      <c r="E191" s="445"/>
      <c r="F191" s="446">
        <v>0</v>
      </c>
      <c r="G191" s="156">
        <f>F191*'Consolidated Budget'!F$8</f>
        <v>0</v>
      </c>
      <c r="H191" s="447"/>
      <c r="I191" s="448"/>
      <c r="J191" s="372"/>
      <c r="K191" s="286"/>
      <c r="L191" s="179"/>
      <c r="M191" s="287"/>
      <c r="N191" s="286"/>
      <c r="O191" s="179"/>
      <c r="P191" s="287"/>
      <c r="Q191" s="291"/>
      <c r="R191" s="22">
        <f t="shared" si="102"/>
        <v>0</v>
      </c>
      <c r="S191" s="23">
        <f t="shared" si="99"/>
        <v>0</v>
      </c>
    </row>
    <row r="192" spans="1:19" ht="13" x14ac:dyDescent="0.25">
      <c r="A192" s="398"/>
      <c r="B192" s="449"/>
      <c r="C192" s="283"/>
      <c r="D192" s="442"/>
      <c r="E192" s="443"/>
      <c r="F192" s="444">
        <f t="shared" ref="F192:F194" si="103">D192*E192</f>
        <v>0</v>
      </c>
      <c r="G192" s="156">
        <f>F192*'Consolidated Budget'!F$8</f>
        <v>0</v>
      </c>
      <c r="H192" s="447"/>
      <c r="I192" s="448"/>
      <c r="J192" s="372"/>
      <c r="K192" s="296"/>
      <c r="L192" s="296"/>
      <c r="M192" s="287"/>
      <c r="N192" s="296"/>
      <c r="O192" s="296"/>
      <c r="P192" s="403"/>
      <c r="Q192" s="291">
        <f>I192+L192+O192</f>
        <v>0</v>
      </c>
      <c r="R192" s="22">
        <f t="shared" si="102"/>
        <v>0</v>
      </c>
      <c r="S192" s="23">
        <f t="shared" si="99"/>
        <v>0</v>
      </c>
    </row>
    <row r="193" spans="1:19" ht="13" x14ac:dyDescent="0.25">
      <c r="A193" s="398"/>
      <c r="B193" s="449"/>
      <c r="C193" s="283"/>
      <c r="D193" s="442"/>
      <c r="E193" s="443"/>
      <c r="F193" s="444">
        <f t="shared" si="103"/>
        <v>0</v>
      </c>
      <c r="G193" s="156">
        <f>F193*'Consolidated Budget'!F$8</f>
        <v>0</v>
      </c>
      <c r="H193" s="447"/>
      <c r="I193" s="450"/>
      <c r="J193" s="372"/>
      <c r="K193" s="296"/>
      <c r="L193" s="296"/>
      <c r="M193" s="287"/>
      <c r="N193" s="296"/>
      <c r="O193" s="296"/>
      <c r="P193" s="403"/>
      <c r="Q193" s="291">
        <f>I193+L193+O193</f>
        <v>0</v>
      </c>
      <c r="R193" s="22">
        <f t="shared" si="102"/>
        <v>0</v>
      </c>
      <c r="S193" s="23">
        <f t="shared" si="99"/>
        <v>0</v>
      </c>
    </row>
    <row r="194" spans="1:19" ht="13" x14ac:dyDescent="0.25">
      <c r="A194" s="398"/>
      <c r="B194" s="449"/>
      <c r="C194" s="283"/>
      <c r="D194" s="442"/>
      <c r="E194" s="443"/>
      <c r="F194" s="444">
        <f t="shared" si="103"/>
        <v>0</v>
      </c>
      <c r="G194" s="156">
        <f>F194*'Consolidated Budget'!F$8</f>
        <v>0</v>
      </c>
      <c r="H194" s="408"/>
      <c r="I194" s="409"/>
      <c r="J194" s="372"/>
      <c r="K194" s="296"/>
      <c r="L194" s="296"/>
      <c r="M194" s="287"/>
      <c r="N194" s="296"/>
      <c r="O194" s="296"/>
      <c r="P194" s="403"/>
      <c r="Q194" s="291">
        <f>I194+L194+O194</f>
        <v>0</v>
      </c>
      <c r="R194" s="22">
        <f t="shared" si="102"/>
        <v>0</v>
      </c>
      <c r="S194" s="23">
        <f t="shared" si="99"/>
        <v>0</v>
      </c>
    </row>
    <row r="195" spans="1:19" ht="13" x14ac:dyDescent="0.25">
      <c r="A195" s="398"/>
      <c r="B195" s="399"/>
      <c r="C195" s="400"/>
      <c r="D195" s="400"/>
      <c r="E195" s="401"/>
      <c r="F195" s="318"/>
      <c r="G195" s="318"/>
      <c r="H195" s="402"/>
      <c r="I195" s="402"/>
      <c r="J195" s="372"/>
      <c r="K195" s="296"/>
      <c r="L195" s="296"/>
      <c r="M195" s="287"/>
      <c r="N195" s="296"/>
      <c r="O195" s="296"/>
      <c r="P195" s="403"/>
      <c r="Q195" s="291">
        <f>I195+L195+O195</f>
        <v>0</v>
      </c>
      <c r="R195" s="22">
        <f t="shared" si="102"/>
        <v>0</v>
      </c>
      <c r="S195" s="23">
        <f t="shared" si="99"/>
        <v>0</v>
      </c>
    </row>
    <row r="196" spans="1:19" ht="13" x14ac:dyDescent="0.25">
      <c r="A196" s="24"/>
      <c r="B196" s="25" t="s">
        <v>59</v>
      </c>
      <c r="C196" s="903"/>
      <c r="D196" s="903"/>
      <c r="E196" s="903"/>
      <c r="F196" s="26">
        <f>SUM(F197:F206)</f>
        <v>0</v>
      </c>
      <c r="G196" s="26">
        <f>SUM(G197:G206)</f>
        <v>0</v>
      </c>
      <c r="H196" s="387">
        <f t="shared" ref="H196:I196" si="104">SUM(H197:H206)</f>
        <v>0</v>
      </c>
      <c r="I196" s="387">
        <f t="shared" si="104"/>
        <v>0</v>
      </c>
      <c r="J196" s="372"/>
      <c r="K196" s="26">
        <f t="shared" ref="K196:L196" si="105">SUM(K197:K206)</f>
        <v>0</v>
      </c>
      <c r="L196" s="26">
        <f t="shared" si="105"/>
        <v>0</v>
      </c>
      <c r="M196" s="287"/>
      <c r="N196" s="26">
        <f t="shared" ref="N196:R196" si="106">SUM(N197:N206)</f>
        <v>0</v>
      </c>
      <c r="O196" s="26">
        <f t="shared" si="106"/>
        <v>0</v>
      </c>
      <c r="P196" s="26">
        <f t="shared" si="106"/>
        <v>0</v>
      </c>
      <c r="Q196" s="26">
        <f t="shared" si="106"/>
        <v>0</v>
      </c>
      <c r="R196" s="26">
        <f t="shared" si="106"/>
        <v>0</v>
      </c>
      <c r="S196" s="23">
        <f t="shared" si="99"/>
        <v>0</v>
      </c>
    </row>
    <row r="197" spans="1:19" ht="14.5" x14ac:dyDescent="0.35">
      <c r="A197" s="20"/>
      <c r="B197" s="308"/>
      <c r="C197" s="297"/>
      <c r="D197" s="310"/>
      <c r="E197" s="297"/>
      <c r="F197" s="441">
        <f t="shared" ref="F197:F206" si="107">D197*E197</f>
        <v>0</v>
      </c>
      <c r="G197" s="156">
        <f>F197*'Consolidated Budget'!F$8</f>
        <v>0</v>
      </c>
      <c r="H197" s="427"/>
      <c r="I197" s="428"/>
      <c r="J197" s="372"/>
      <c r="K197" s="286"/>
      <c r="L197" s="179"/>
      <c r="M197" s="287"/>
      <c r="N197" s="286"/>
      <c r="O197" s="179"/>
      <c r="P197" s="287"/>
      <c r="Q197" s="291">
        <f t="shared" ref="Q197:Q207" si="108">I197+L197+O197</f>
        <v>0</v>
      </c>
      <c r="R197" s="22">
        <f t="shared" ref="R197:R206" si="109">$G197-Q197</f>
        <v>0</v>
      </c>
      <c r="S197" s="23">
        <f t="shared" si="99"/>
        <v>0</v>
      </c>
    </row>
    <row r="198" spans="1:19" ht="14.5" x14ac:dyDescent="0.35">
      <c r="A198" s="20"/>
      <c r="B198" s="311"/>
      <c r="C198" s="297"/>
      <c r="D198" s="310"/>
      <c r="E198" s="297"/>
      <c r="F198" s="441">
        <f t="shared" si="107"/>
        <v>0</v>
      </c>
      <c r="G198" s="156">
        <f>F198*'Consolidated Budget'!F$8</f>
        <v>0</v>
      </c>
      <c r="H198" s="408"/>
      <c r="I198" s="429"/>
      <c r="J198" s="372"/>
      <c r="K198" s="286"/>
      <c r="L198" s="179"/>
      <c r="M198" s="287"/>
      <c r="N198" s="286"/>
      <c r="O198" s="179"/>
      <c r="P198" s="287"/>
      <c r="Q198" s="291">
        <f t="shared" si="108"/>
        <v>0</v>
      </c>
      <c r="R198" s="22">
        <f t="shared" si="109"/>
        <v>0</v>
      </c>
      <c r="S198" s="23">
        <f t="shared" si="99"/>
        <v>0</v>
      </c>
    </row>
    <row r="199" spans="1:19" ht="14.5" x14ac:dyDescent="0.35">
      <c r="A199" s="20"/>
      <c r="B199" s="311"/>
      <c r="C199" s="297"/>
      <c r="D199" s="310"/>
      <c r="E199" s="297"/>
      <c r="F199" s="441">
        <f t="shared" si="107"/>
        <v>0</v>
      </c>
      <c r="G199" s="156">
        <f>F199*'Consolidated Budget'!F$8</f>
        <v>0</v>
      </c>
      <c r="H199" s="408"/>
      <c r="I199" s="429"/>
      <c r="J199" s="372"/>
      <c r="K199" s="286"/>
      <c r="L199" s="179"/>
      <c r="M199" s="287"/>
      <c r="N199" s="286"/>
      <c r="O199" s="179"/>
      <c r="P199" s="287"/>
      <c r="Q199" s="291">
        <f t="shared" si="108"/>
        <v>0</v>
      </c>
      <c r="R199" s="22">
        <f t="shared" si="109"/>
        <v>0</v>
      </c>
      <c r="S199" s="23">
        <f t="shared" si="99"/>
        <v>0</v>
      </c>
    </row>
    <row r="200" spans="1:19" ht="14.5" x14ac:dyDescent="0.35">
      <c r="A200" s="20"/>
      <c r="B200" s="311"/>
      <c r="C200" s="297"/>
      <c r="D200" s="310"/>
      <c r="E200" s="297"/>
      <c r="F200" s="441">
        <f t="shared" si="107"/>
        <v>0</v>
      </c>
      <c r="G200" s="156">
        <f>F200*'Consolidated Budget'!F$8</f>
        <v>0</v>
      </c>
      <c r="H200" s="408"/>
      <c r="I200" s="429"/>
      <c r="J200" s="372"/>
      <c r="K200" s="286"/>
      <c r="L200" s="179"/>
      <c r="M200" s="287"/>
      <c r="N200" s="286"/>
      <c r="O200" s="179"/>
      <c r="P200" s="287"/>
      <c r="Q200" s="291">
        <f t="shared" si="108"/>
        <v>0</v>
      </c>
      <c r="R200" s="22">
        <f t="shared" si="109"/>
        <v>0</v>
      </c>
      <c r="S200" s="23">
        <f t="shared" si="99"/>
        <v>0</v>
      </c>
    </row>
    <row r="201" spans="1:19" ht="14.5" x14ac:dyDescent="0.35">
      <c r="A201" s="20"/>
      <c r="B201" s="311"/>
      <c r="C201" s="297"/>
      <c r="D201" s="310"/>
      <c r="E201" s="297"/>
      <c r="F201" s="441">
        <f t="shared" si="107"/>
        <v>0</v>
      </c>
      <c r="G201" s="156">
        <f>F201*'Consolidated Budget'!F$8</f>
        <v>0</v>
      </c>
      <c r="H201" s="408"/>
      <c r="I201" s="429"/>
      <c r="J201" s="372"/>
      <c r="K201" s="286"/>
      <c r="L201" s="179"/>
      <c r="M201" s="287"/>
      <c r="N201" s="286"/>
      <c r="O201" s="179"/>
      <c r="P201" s="287"/>
      <c r="Q201" s="291">
        <f t="shared" si="108"/>
        <v>0</v>
      </c>
      <c r="R201" s="22">
        <f t="shared" si="109"/>
        <v>0</v>
      </c>
      <c r="S201" s="466">
        <f t="shared" si="99"/>
        <v>0</v>
      </c>
    </row>
    <row r="202" spans="1:19" ht="14.5" x14ac:dyDescent="0.35">
      <c r="A202" s="20"/>
      <c r="B202" s="311"/>
      <c r="C202" s="297"/>
      <c r="D202" s="310"/>
      <c r="E202" s="297"/>
      <c r="F202" s="441">
        <f t="shared" si="107"/>
        <v>0</v>
      </c>
      <c r="G202" s="156">
        <f>F202*'Consolidated Budget'!F$8</f>
        <v>0</v>
      </c>
      <c r="H202" s="452"/>
      <c r="I202" s="453"/>
      <c r="J202" s="372"/>
      <c r="K202" s="313"/>
      <c r="L202" s="312"/>
      <c r="M202" s="287"/>
      <c r="N202" s="313"/>
      <c r="O202" s="312"/>
      <c r="P202" s="287"/>
      <c r="Q202" s="291">
        <f t="shared" si="108"/>
        <v>0</v>
      </c>
      <c r="R202" s="22">
        <f t="shared" si="109"/>
        <v>0</v>
      </c>
      <c r="S202" s="466">
        <f t="shared" si="99"/>
        <v>0</v>
      </c>
    </row>
    <row r="203" spans="1:19" ht="14.5" x14ac:dyDescent="0.35">
      <c r="A203" s="20"/>
      <c r="B203" s="311"/>
      <c r="C203" s="297"/>
      <c r="D203" s="310"/>
      <c r="E203" s="297"/>
      <c r="F203" s="441">
        <f t="shared" si="107"/>
        <v>0</v>
      </c>
      <c r="G203" s="156">
        <f>F203*'Consolidated Budget'!F$8</f>
        <v>0</v>
      </c>
      <c r="H203" s="427"/>
      <c r="I203" s="428"/>
      <c r="J203" s="372"/>
      <c r="K203" s="286"/>
      <c r="L203" s="179"/>
      <c r="M203" s="287"/>
      <c r="N203" s="286"/>
      <c r="O203" s="179"/>
      <c r="P203" s="287"/>
      <c r="Q203" s="291">
        <f t="shared" si="108"/>
        <v>0</v>
      </c>
      <c r="R203" s="22">
        <f t="shared" si="109"/>
        <v>0</v>
      </c>
      <c r="S203" s="23">
        <f t="shared" si="99"/>
        <v>0</v>
      </c>
    </row>
    <row r="204" spans="1:19" ht="14.5" x14ac:dyDescent="0.35">
      <c r="A204" s="20"/>
      <c r="B204" s="311"/>
      <c r="C204" s="297"/>
      <c r="D204" s="310"/>
      <c r="E204" s="297"/>
      <c r="F204" s="441">
        <f t="shared" si="107"/>
        <v>0</v>
      </c>
      <c r="G204" s="156">
        <f>F204*'Consolidated Budget'!F$8</f>
        <v>0</v>
      </c>
      <c r="H204" s="452"/>
      <c r="I204" s="453"/>
      <c r="J204" s="372"/>
      <c r="K204" s="313"/>
      <c r="L204" s="312"/>
      <c r="M204" s="287"/>
      <c r="N204" s="313"/>
      <c r="O204" s="312"/>
      <c r="P204" s="287"/>
      <c r="Q204" s="291">
        <f t="shared" si="108"/>
        <v>0</v>
      </c>
      <c r="R204" s="22">
        <f t="shared" si="109"/>
        <v>0</v>
      </c>
      <c r="S204" s="23">
        <f t="shared" si="99"/>
        <v>0</v>
      </c>
    </row>
    <row r="205" spans="1:19" ht="40.75" customHeight="1" x14ac:dyDescent="0.25">
      <c r="A205" s="20"/>
      <c r="B205" s="538"/>
      <c r="C205" s="413"/>
      <c r="D205" s="297"/>
      <c r="E205" s="414"/>
      <c r="F205" s="441">
        <f>D205*E205</f>
        <v>0</v>
      </c>
      <c r="G205" s="156">
        <f>F205*'Consolidated Budget'!F$8</f>
        <v>0</v>
      </c>
      <c r="H205" s="454"/>
      <c r="I205" s="455"/>
      <c r="J205" s="372"/>
      <c r="K205" s="313"/>
      <c r="L205" s="312"/>
      <c r="M205" s="287"/>
      <c r="N205" s="313"/>
      <c r="O205" s="312"/>
      <c r="P205" s="287"/>
      <c r="Q205" s="291">
        <f t="shared" si="108"/>
        <v>0</v>
      </c>
      <c r="R205" s="22">
        <f t="shared" si="109"/>
        <v>0</v>
      </c>
      <c r="S205" s="23">
        <f t="shared" si="99"/>
        <v>0</v>
      </c>
    </row>
    <row r="206" spans="1:19" ht="18.649999999999999" customHeight="1" x14ac:dyDescent="0.25">
      <c r="A206" s="298"/>
      <c r="B206" s="538"/>
      <c r="C206" s="413"/>
      <c r="D206" s="297"/>
      <c r="E206" s="297"/>
      <c r="F206" s="441">
        <f t="shared" si="107"/>
        <v>0</v>
      </c>
      <c r="G206" s="156">
        <f>F206*'Consolidated Budget'!F$8</f>
        <v>0</v>
      </c>
      <c r="H206" s="427"/>
      <c r="I206" s="428"/>
      <c r="J206" s="372"/>
      <c r="K206" s="286"/>
      <c r="L206" s="179"/>
      <c r="M206" s="287"/>
      <c r="N206" s="286"/>
      <c r="O206" s="179"/>
      <c r="P206" s="287"/>
      <c r="Q206" s="291">
        <f t="shared" si="108"/>
        <v>0</v>
      </c>
      <c r="R206" s="22">
        <f t="shared" si="109"/>
        <v>0</v>
      </c>
      <c r="S206" s="466">
        <f t="shared" si="99"/>
        <v>0</v>
      </c>
    </row>
    <row r="207" spans="1:19" ht="18.649999999999999" customHeight="1" x14ac:dyDescent="0.25">
      <c r="A207" s="451"/>
      <c r="B207" s="545"/>
      <c r="C207" s="400"/>
      <c r="D207" s="400"/>
      <c r="E207" s="401"/>
      <c r="F207" s="318"/>
      <c r="G207" s="318"/>
      <c r="H207" s="402"/>
      <c r="I207" s="402"/>
      <c r="J207" s="372"/>
      <c r="K207" s="296"/>
      <c r="L207" s="296"/>
      <c r="M207" s="287"/>
      <c r="N207" s="296"/>
      <c r="O207" s="296"/>
      <c r="P207" s="403"/>
      <c r="Q207" s="291">
        <f t="shared" si="108"/>
        <v>0</v>
      </c>
      <c r="R207" s="176"/>
      <c r="S207" s="23">
        <f t="shared" si="99"/>
        <v>0</v>
      </c>
    </row>
    <row r="208" spans="1:19" ht="22.4" customHeight="1" x14ac:dyDescent="0.25">
      <c r="A208" s="899" t="s">
        <v>357</v>
      </c>
      <c r="B208" s="899"/>
      <c r="C208" s="899"/>
      <c r="D208" s="899"/>
      <c r="E208" s="899"/>
      <c r="F208" s="34">
        <f>F173+F196</f>
        <v>0</v>
      </c>
      <c r="G208" s="34">
        <f>G173+G196</f>
        <v>0</v>
      </c>
      <c r="H208" s="34">
        <f t="shared" ref="H208:I208" si="110">H173+H196</f>
        <v>0</v>
      </c>
      <c r="I208" s="34">
        <f t="shared" si="110"/>
        <v>0</v>
      </c>
      <c r="J208" s="372"/>
      <c r="K208" s="34">
        <f t="shared" ref="K208:L208" si="111">K173+K196</f>
        <v>0</v>
      </c>
      <c r="L208" s="34">
        <f t="shared" si="111"/>
        <v>0</v>
      </c>
      <c r="M208" s="287"/>
      <c r="N208" s="34">
        <f t="shared" ref="N208:R208" si="112">N173+N196</f>
        <v>0</v>
      </c>
      <c r="O208" s="34">
        <f t="shared" si="112"/>
        <v>0</v>
      </c>
      <c r="P208" s="34">
        <f t="shared" si="112"/>
        <v>0</v>
      </c>
      <c r="Q208" s="34">
        <f t="shared" si="112"/>
        <v>0</v>
      </c>
      <c r="R208" s="34">
        <f t="shared" si="112"/>
        <v>0</v>
      </c>
      <c r="S208" s="23">
        <f t="shared" si="99"/>
        <v>0</v>
      </c>
    </row>
    <row r="209" spans="1:19" s="278" customFormat="1" ht="33" customHeight="1" x14ac:dyDescent="0.25">
      <c r="A209" s="905" t="s">
        <v>358</v>
      </c>
      <c r="B209" s="906"/>
      <c r="C209" s="906"/>
      <c r="D209" s="906"/>
      <c r="E209" s="906"/>
      <c r="F209" s="45">
        <f>F208</f>
        <v>0</v>
      </c>
      <c r="G209" s="45">
        <f>G208</f>
        <v>0</v>
      </c>
      <c r="H209" s="404">
        <f t="shared" ref="H209:I209" si="113">H208</f>
        <v>0</v>
      </c>
      <c r="I209" s="404">
        <f t="shared" si="113"/>
        <v>0</v>
      </c>
      <c r="J209" s="372"/>
      <c r="K209" s="45">
        <f t="shared" ref="K209:L209" si="114">K208</f>
        <v>0</v>
      </c>
      <c r="L209" s="45">
        <f t="shared" si="114"/>
        <v>0</v>
      </c>
      <c r="M209" s="287"/>
      <c r="N209" s="45">
        <f t="shared" ref="N209:R209" si="115">N208</f>
        <v>0</v>
      </c>
      <c r="O209" s="45">
        <f t="shared" si="115"/>
        <v>0</v>
      </c>
      <c r="P209" s="45">
        <f t="shared" si="115"/>
        <v>0</v>
      </c>
      <c r="Q209" s="45">
        <f t="shared" si="115"/>
        <v>0</v>
      </c>
      <c r="R209" s="45">
        <f t="shared" si="115"/>
        <v>0</v>
      </c>
      <c r="S209" s="23">
        <f t="shared" si="99"/>
        <v>0</v>
      </c>
    </row>
    <row r="210" spans="1:19" ht="27" customHeight="1" x14ac:dyDescent="0.25">
      <c r="A210" s="907" t="s">
        <v>403</v>
      </c>
      <c r="B210" s="907"/>
      <c r="C210" s="907"/>
      <c r="D210" s="907"/>
      <c r="E210" s="907"/>
      <c r="F210" s="125">
        <f>IFERROR(F209/F211,0)</f>
        <v>0</v>
      </c>
      <c r="G210" s="206">
        <f>IFERROR(G209/G211,0)</f>
        <v>0</v>
      </c>
      <c r="H210" s="396">
        <f t="shared" ref="H210:I210" si="116">IFERROR(H209/H211,0)</f>
        <v>0</v>
      </c>
      <c r="I210" s="396">
        <f t="shared" si="116"/>
        <v>0</v>
      </c>
      <c r="J210" s="372"/>
      <c r="K210" s="314"/>
      <c r="L210" s="314"/>
      <c r="M210" s="287"/>
      <c r="N210" s="314"/>
      <c r="O210" s="314"/>
      <c r="P210" s="287"/>
      <c r="Q210" s="314"/>
      <c r="R210" s="314"/>
      <c r="S210" s="315"/>
    </row>
    <row r="211" spans="1:19" ht="26.15" customHeight="1" x14ac:dyDescent="0.25">
      <c r="A211" s="904" t="s">
        <v>360</v>
      </c>
      <c r="B211" s="904"/>
      <c r="C211" s="904"/>
      <c r="D211" s="904"/>
      <c r="E211" s="904"/>
      <c r="F211" s="49">
        <f>F169+F209</f>
        <v>0</v>
      </c>
      <c r="G211" s="50">
        <f>G169+G209</f>
        <v>0</v>
      </c>
      <c r="H211" s="397">
        <f t="shared" ref="H211:I211" si="117">H169+H209</f>
        <v>0</v>
      </c>
      <c r="I211" s="397">
        <f t="shared" si="117"/>
        <v>0</v>
      </c>
      <c r="J211" s="372"/>
      <c r="K211" s="361">
        <f t="shared" ref="K211:L211" si="118">K169+K209</f>
        <v>0</v>
      </c>
      <c r="L211" s="361">
        <f t="shared" si="118"/>
        <v>0</v>
      </c>
      <c r="M211" s="287"/>
      <c r="N211" s="361">
        <f t="shared" ref="N211:R211" si="119">N169+N209</f>
        <v>0</v>
      </c>
      <c r="O211" s="361">
        <f t="shared" si="119"/>
        <v>0</v>
      </c>
      <c r="P211" s="361">
        <f t="shared" si="119"/>
        <v>0</v>
      </c>
      <c r="Q211" s="361">
        <f t="shared" si="119"/>
        <v>0</v>
      </c>
      <c r="R211" s="361">
        <f t="shared" si="119"/>
        <v>0</v>
      </c>
      <c r="S211" s="23">
        <f t="shared" ref="S211:S213" si="120">IFERROR(Q211/$G211,0)</f>
        <v>0</v>
      </c>
    </row>
    <row r="212" spans="1:19" ht="22.4" customHeight="1" x14ac:dyDescent="0.25">
      <c r="A212" s="922" t="s">
        <v>71</v>
      </c>
      <c r="B212" s="923"/>
      <c r="C212" s="923"/>
      <c r="D212" s="923"/>
      <c r="E212" s="924"/>
      <c r="F212" s="49">
        <f>F211*2%</f>
        <v>0</v>
      </c>
      <c r="G212" s="49">
        <f>G211*2%</f>
        <v>0</v>
      </c>
      <c r="H212" s="397"/>
      <c r="I212" s="397"/>
      <c r="J212" s="372"/>
      <c r="K212" s="361"/>
      <c r="L212" s="361"/>
      <c r="M212" s="287"/>
      <c r="N212" s="361"/>
      <c r="O212" s="361"/>
      <c r="P212" s="287"/>
      <c r="Q212" s="291">
        <f>I212+L212+O212</f>
        <v>0</v>
      </c>
      <c r="R212" s="22">
        <f t="shared" ref="R212" si="121">$G212-Q212</f>
        <v>0</v>
      </c>
      <c r="S212" s="23">
        <f t="shared" si="120"/>
        <v>0</v>
      </c>
    </row>
    <row r="213" spans="1:19" ht="42.65" customHeight="1" x14ac:dyDescent="0.25">
      <c r="A213" s="920" t="s">
        <v>362</v>
      </c>
      <c r="B213" s="920"/>
      <c r="C213" s="920"/>
      <c r="D213" s="920"/>
      <c r="E213" s="921"/>
      <c r="F213" s="126">
        <f>SUM(F211:F212)</f>
        <v>0</v>
      </c>
      <c r="G213" s="207">
        <f>SUM(G211:G212)</f>
        <v>0</v>
      </c>
      <c r="H213" s="405">
        <f>SUM(H211:H212)</f>
        <v>0</v>
      </c>
      <c r="I213" s="405">
        <f>SUM(I211:I212)</f>
        <v>0</v>
      </c>
      <c r="J213" s="372"/>
      <c r="K213" s="207">
        <f>SUM(K211:K212)</f>
        <v>0</v>
      </c>
      <c r="L213" s="207">
        <f>SUM(L211:L212)</f>
        <v>0</v>
      </c>
      <c r="M213" s="287"/>
      <c r="N213" s="207">
        <f>SUM(N211:N212)</f>
        <v>0</v>
      </c>
      <c r="O213" s="207">
        <f>SUM(O211:O212)</f>
        <v>0</v>
      </c>
      <c r="P213" s="207">
        <f>SUM(P211:P212)</f>
        <v>0</v>
      </c>
      <c r="Q213" s="207">
        <f>SUM(Q211:Q212)</f>
        <v>0</v>
      </c>
      <c r="R213" s="207">
        <f>SUM(R211:R212)</f>
        <v>0</v>
      </c>
      <c r="S213" s="23">
        <f t="shared" si="120"/>
        <v>0</v>
      </c>
    </row>
    <row r="214" spans="1:19" ht="56.9" hidden="1" customHeight="1" x14ac:dyDescent="0.25">
      <c r="A214" s="909" t="s">
        <v>404</v>
      </c>
      <c r="B214" s="909"/>
      <c r="C214" s="909"/>
      <c r="D214" s="909"/>
      <c r="E214" s="909"/>
      <c r="F214" s="208">
        <f>F213-RBI!$I$49</f>
        <v>-7925661</v>
      </c>
      <c r="G214" s="208">
        <f>G213-RBI!$I$49</f>
        <v>-7925661</v>
      </c>
      <c r="J214" s="375"/>
      <c r="M214" s="458"/>
    </row>
  </sheetData>
  <sheetProtection formatCells="0" formatColumns="0" formatRows="0" insertColumns="0" insertRows="0" insertHyperlinks="0" deleteColumns="0" deleteRows="0" sort="0" autoFilter="0" pivotTables="0"/>
  <protectedRanges>
    <protectedRange sqref="K1:M30 M31 K32:M139 M152 K153:M160 M161 K162:M167 K170:M1048576 K141:M151 M140 M168:M169" name="Range1"/>
  </protectedRanges>
  <mergeCells count="51">
    <mergeCell ref="A210:E210"/>
    <mergeCell ref="A211:E211"/>
    <mergeCell ref="A212:E212"/>
    <mergeCell ref="A213:E213"/>
    <mergeCell ref="A214:E214"/>
    <mergeCell ref="A209:E209"/>
    <mergeCell ref="A152:E152"/>
    <mergeCell ref="B153:G153"/>
    <mergeCell ref="A161:E161"/>
    <mergeCell ref="B162:G162"/>
    <mergeCell ref="A168:E168"/>
    <mergeCell ref="A169:E169"/>
    <mergeCell ref="A171:G171"/>
    <mergeCell ref="B172:G172"/>
    <mergeCell ref="C173:E173"/>
    <mergeCell ref="C196:E196"/>
    <mergeCell ref="A208:E208"/>
    <mergeCell ref="B141:G141"/>
    <mergeCell ref="C42:E42"/>
    <mergeCell ref="C51:E51"/>
    <mergeCell ref="C60:E60"/>
    <mergeCell ref="C69:E69"/>
    <mergeCell ref="C78:E78"/>
    <mergeCell ref="C87:E87"/>
    <mergeCell ref="C96:E96"/>
    <mergeCell ref="C105:E105"/>
    <mergeCell ref="C118:E118"/>
    <mergeCell ref="C127:E127"/>
    <mergeCell ref="A140:E140"/>
    <mergeCell ref="C33:E33"/>
    <mergeCell ref="F4:G5"/>
    <mergeCell ref="H4:J4"/>
    <mergeCell ref="K4:M4"/>
    <mergeCell ref="N4:P4"/>
    <mergeCell ref="E4:E5"/>
    <mergeCell ref="P5:P6"/>
    <mergeCell ref="A8:G8"/>
    <mergeCell ref="B9:G9"/>
    <mergeCell ref="A31:E31"/>
    <mergeCell ref="B32:G32"/>
    <mergeCell ref="Q4:S4"/>
    <mergeCell ref="H5:I5"/>
    <mergeCell ref="J5:J6"/>
    <mergeCell ref="K5:L5"/>
    <mergeCell ref="M5:M6"/>
    <mergeCell ref="N5:O5"/>
    <mergeCell ref="A2:B2"/>
    <mergeCell ref="A3:B3"/>
    <mergeCell ref="A4:B6"/>
    <mergeCell ref="C4:C6"/>
    <mergeCell ref="D4:D6"/>
  </mergeCells>
  <conditionalFormatting sqref="F210:I210">
    <cfRule type="cellIs" dxfId="170" priority="7" operator="greaterThan">
      <formula>0.15</formula>
    </cfRule>
  </conditionalFormatting>
  <conditionalFormatting sqref="Z1:Z3">
    <cfRule type="cellIs" dxfId="169" priority="1" operator="lessThan">
      <formula>-110</formula>
    </cfRule>
    <cfRule type="cellIs" dxfId="168" priority="2" operator="greaterThan">
      <formula>110</formula>
    </cfRule>
  </conditionalFormatting>
  <conditionalFormatting sqref="Z1:AA3">
    <cfRule type="cellIs" dxfId="167" priority="3" operator="greaterThan">
      <formula>1.1</formula>
    </cfRule>
  </conditionalFormatting>
  <conditionalFormatting sqref="AA1:AA3">
    <cfRule type="cellIs" dxfId="166" priority="6" operator="lessThan">
      <formula>-1.1</formula>
    </cfRule>
  </conditionalFormatting>
  <conditionalFormatting sqref="BD1:BD3">
    <cfRule type="cellIs" dxfId="165" priority="4" operator="lessThan">
      <formula>-1.1</formula>
    </cfRule>
    <cfRule type="cellIs" dxfId="164"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C56F-6FD8-4C4A-8BCA-E6C6AB9AF973}">
  <sheetPr>
    <tabColor rgb="FFFFFF00"/>
  </sheetPr>
  <dimension ref="A1:S214"/>
  <sheetViews>
    <sheetView showGridLines="0" showZeros="0" topLeftCell="A187" zoomScale="70" zoomScaleNormal="70" workbookViewId="0">
      <selection activeCell="S10" sqref="S10"/>
    </sheetView>
  </sheetViews>
  <sheetFormatPr defaultColWidth="14.453125" defaultRowHeight="12.5" x14ac:dyDescent="0.25"/>
  <cols>
    <col min="1" max="1" width="11.453125" style="44" customWidth="1"/>
    <col min="2" max="2" width="45.54296875" style="319" customWidth="1"/>
    <col min="3" max="3" width="13.54296875" style="272" customWidth="1"/>
    <col min="4" max="4" width="12.453125" style="272" customWidth="1"/>
    <col min="5" max="5" width="16.453125" style="272" customWidth="1"/>
    <col min="6" max="6" width="18.54296875" style="269" customWidth="1"/>
    <col min="7" max="7" width="18.54296875" style="273" customWidth="1"/>
    <col min="8" max="9" width="15.54296875" style="269" customWidth="1"/>
    <col min="10" max="10" width="23.1796875" style="317" customWidth="1"/>
    <col min="11" max="11" width="26.453125" style="269" customWidth="1"/>
    <col min="12" max="12" width="15.54296875" style="269" customWidth="1"/>
    <col min="13" max="13" width="18.81640625" style="317" customWidth="1"/>
    <col min="14" max="14" width="26.453125" style="269" customWidth="1"/>
    <col min="15" max="15" width="15.54296875" style="269" customWidth="1"/>
    <col min="16" max="16" width="18.81640625" style="317" customWidth="1"/>
    <col min="17" max="17" width="15.54296875" style="269" customWidth="1"/>
    <col min="18" max="18" width="19.453125" style="270" customWidth="1"/>
    <col min="19" max="19" width="18.453125" style="316" customWidth="1"/>
    <col min="20" max="16384" width="14.453125" style="272"/>
  </cols>
  <sheetData>
    <row r="1" spans="1:19" s="268" customFormat="1" ht="18.649999999999999" customHeight="1" x14ac:dyDescent="0.45">
      <c r="A1" s="238" t="s">
        <v>112</v>
      </c>
      <c r="B1" s="239">
        <v>7.4999999999999997E-2</v>
      </c>
      <c r="C1" s="239"/>
      <c r="D1" s="265"/>
      <c r="E1" s="155"/>
      <c r="F1" s="266"/>
      <c r="G1" s="243"/>
      <c r="H1" s="244"/>
      <c r="I1" s="245"/>
      <c r="J1" s="267"/>
      <c r="K1" s="267"/>
      <c r="L1" s="267"/>
      <c r="M1" s="267"/>
      <c r="N1" s="267"/>
      <c r="O1" s="267"/>
      <c r="P1" s="267"/>
      <c r="Q1" s="267"/>
      <c r="R1" s="267"/>
      <c r="S1" s="267"/>
    </row>
    <row r="2" spans="1:19" ht="39.65" customHeight="1" x14ac:dyDescent="0.25">
      <c r="A2" s="897" t="s">
        <v>364</v>
      </c>
      <c r="B2" s="898"/>
      <c r="C2" s="525" t="s">
        <v>407</v>
      </c>
      <c r="D2" s="525"/>
      <c r="E2" s="525"/>
      <c r="F2" s="525"/>
      <c r="G2" s="525"/>
      <c r="H2" s="525"/>
      <c r="I2" s="525"/>
      <c r="J2" s="748"/>
      <c r="M2" s="271"/>
      <c r="P2" s="271"/>
      <c r="S2" s="256"/>
    </row>
    <row r="3" spans="1:19" ht="33.65" customHeight="1" x14ac:dyDescent="0.25">
      <c r="A3" s="897" t="s">
        <v>365</v>
      </c>
      <c r="B3" s="898"/>
      <c r="C3" s="526" t="s">
        <v>116</v>
      </c>
      <c r="D3" s="526"/>
      <c r="E3" s="526"/>
      <c r="F3" s="526"/>
      <c r="G3" s="526"/>
      <c r="H3" s="526"/>
      <c r="I3" s="526"/>
      <c r="J3" s="747"/>
      <c r="L3" s="273"/>
      <c r="M3" s="274"/>
      <c r="O3" s="273"/>
      <c r="P3" s="274"/>
      <c r="Q3" s="273"/>
      <c r="S3" s="256"/>
    </row>
    <row r="4" spans="1:19" ht="34.4" customHeight="1" x14ac:dyDescent="0.25">
      <c r="A4" s="918" t="s">
        <v>118</v>
      </c>
      <c r="B4" s="918"/>
      <c r="C4" s="919" t="s">
        <v>119</v>
      </c>
      <c r="D4" s="913" t="s">
        <v>120</v>
      </c>
      <c r="E4" s="914" t="s">
        <v>121</v>
      </c>
      <c r="F4" s="915" t="s">
        <v>122</v>
      </c>
      <c r="G4" s="915"/>
      <c r="H4" s="910" t="s">
        <v>123</v>
      </c>
      <c r="I4" s="910"/>
      <c r="J4" s="910"/>
      <c r="K4" s="928" t="s">
        <v>124</v>
      </c>
      <c r="L4" s="928"/>
      <c r="M4" s="928"/>
      <c r="N4" s="925" t="s">
        <v>125</v>
      </c>
      <c r="O4" s="925"/>
      <c r="P4" s="925"/>
      <c r="Q4" s="927" t="s">
        <v>126</v>
      </c>
      <c r="R4" s="927"/>
      <c r="S4" s="927"/>
    </row>
    <row r="5" spans="1:19" ht="37.4" customHeight="1" x14ac:dyDescent="0.25">
      <c r="A5" s="918"/>
      <c r="B5" s="918"/>
      <c r="C5" s="919"/>
      <c r="D5" s="913"/>
      <c r="E5" s="914"/>
      <c r="F5" s="915"/>
      <c r="G5" s="915"/>
      <c r="H5" s="912" t="s">
        <v>127</v>
      </c>
      <c r="I5" s="912"/>
      <c r="J5" s="911" t="s">
        <v>129</v>
      </c>
      <c r="K5" s="929" t="s">
        <v>127</v>
      </c>
      <c r="L5" s="929"/>
      <c r="M5" s="911" t="s">
        <v>129</v>
      </c>
      <c r="N5" s="926" t="s">
        <v>127</v>
      </c>
      <c r="O5" s="926"/>
      <c r="P5" s="911" t="s">
        <v>129</v>
      </c>
      <c r="Q5" s="381" t="s">
        <v>127</v>
      </c>
      <c r="R5" s="382" t="s">
        <v>128</v>
      </c>
      <c r="S5" s="382" t="s">
        <v>130</v>
      </c>
    </row>
    <row r="6" spans="1:19" ht="41.15" customHeight="1" x14ac:dyDescent="0.25">
      <c r="A6" s="918"/>
      <c r="B6" s="918"/>
      <c r="C6" s="919"/>
      <c r="D6" s="913"/>
      <c r="E6" s="546" t="s">
        <v>366</v>
      </c>
      <c r="F6" s="546" t="s">
        <v>366</v>
      </c>
      <c r="G6" s="547" t="s">
        <v>86</v>
      </c>
      <c r="H6" s="549" t="s">
        <v>366</v>
      </c>
      <c r="I6" s="550" t="s">
        <v>86</v>
      </c>
      <c r="J6" s="911"/>
      <c r="K6" s="383" t="s">
        <v>366</v>
      </c>
      <c r="L6" s="383" t="s">
        <v>86</v>
      </c>
      <c r="M6" s="911"/>
      <c r="N6" s="548" t="s">
        <v>367</v>
      </c>
      <c r="O6" s="548" t="s">
        <v>86</v>
      </c>
      <c r="P6" s="911"/>
      <c r="Q6" s="383" t="s">
        <v>86</v>
      </c>
      <c r="R6" s="383" t="s">
        <v>86</v>
      </c>
      <c r="S6" s="384" t="s">
        <v>132</v>
      </c>
    </row>
    <row r="7" spans="1:19" ht="13" thickBot="1" x14ac:dyDescent="0.3"/>
    <row r="8" spans="1:19" s="278" customFormat="1" ht="33" customHeight="1" thickBot="1" x14ac:dyDescent="0.3">
      <c r="A8" s="917" t="s">
        <v>133</v>
      </c>
      <c r="B8" s="917"/>
      <c r="C8" s="917"/>
      <c r="D8" s="917"/>
      <c r="E8" s="917"/>
      <c r="F8" s="917"/>
      <c r="G8" s="917"/>
      <c r="H8" s="275"/>
      <c r="I8" s="275"/>
      <c r="J8" s="373"/>
      <c r="K8" s="275"/>
      <c r="L8" s="275"/>
      <c r="M8" s="277"/>
      <c r="N8" s="275"/>
      <c r="O8" s="275"/>
      <c r="P8" s="277"/>
      <c r="Q8" s="275"/>
      <c r="R8" s="275"/>
      <c r="S8" s="276"/>
    </row>
    <row r="9" spans="1:19" ht="22.4" customHeight="1" x14ac:dyDescent="0.25">
      <c r="A9" s="128">
        <v>1</v>
      </c>
      <c r="B9" s="916" t="s">
        <v>368</v>
      </c>
      <c r="C9" s="916"/>
      <c r="D9" s="916"/>
      <c r="E9" s="916"/>
      <c r="F9" s="916"/>
      <c r="G9" s="916"/>
      <c r="H9" s="279"/>
      <c r="I9" s="280"/>
      <c r="J9" s="374"/>
      <c r="K9" s="279"/>
      <c r="L9" s="280"/>
      <c r="M9" s="282"/>
      <c r="N9" s="279"/>
      <c r="O9" s="280"/>
      <c r="P9" s="282"/>
      <c r="Q9" s="280"/>
      <c r="R9" s="280"/>
      <c r="S9" s="281"/>
    </row>
    <row r="10" spans="1:19" ht="13" x14ac:dyDescent="0.25">
      <c r="A10" s="538" t="s">
        <v>369</v>
      </c>
      <c r="B10" s="538"/>
      <c r="C10" s="283"/>
      <c r="D10" s="283"/>
      <c r="E10" s="284"/>
      <c r="F10" s="21">
        <f>(D10*E10)</f>
        <v>0</v>
      </c>
      <c r="G10" s="156">
        <f>F10*'Consolidated Budget'!G$8</f>
        <v>0</v>
      </c>
      <c r="H10" s="385"/>
      <c r="I10" s="386"/>
      <c r="J10" s="372"/>
      <c r="K10" s="286"/>
      <c r="L10" s="285"/>
      <c r="M10" s="287"/>
      <c r="N10" s="286"/>
      <c r="O10" s="285"/>
      <c r="P10" s="287"/>
      <c r="Q10" s="285"/>
      <c r="R10" s="22">
        <f t="shared" ref="R10:R30" si="0">$G10-Q10</f>
        <v>0</v>
      </c>
      <c r="S10" s="23">
        <f t="shared" ref="S10:S29" si="1">IFERROR(Q10/$G10,0)</f>
        <v>0</v>
      </c>
    </row>
    <row r="11" spans="1:19" ht="13" x14ac:dyDescent="0.25">
      <c r="A11" s="538" t="s">
        <v>370</v>
      </c>
      <c r="B11" s="538"/>
      <c r="C11" s="289" t="s">
        <v>371</v>
      </c>
      <c r="D11" s="289"/>
      <c r="E11" s="290"/>
      <c r="F11" s="406">
        <f>D11*E11</f>
        <v>0</v>
      </c>
      <c r="G11" s="156">
        <f>F11*'Consolidated Budget'!G$8</f>
        <v>0</v>
      </c>
      <c r="H11" s="408"/>
      <c r="I11" s="409"/>
      <c r="J11" s="372"/>
      <c r="K11" s="292">
        <v>0</v>
      </c>
      <c r="L11" s="292">
        <v>0</v>
      </c>
      <c r="M11" s="287"/>
      <c r="N11" s="292"/>
      <c r="O11" s="291"/>
      <c r="P11" s="287"/>
      <c r="Q11" s="291">
        <f t="shared" ref="Q11:Q30" si="2">I11+L11+O11</f>
        <v>0</v>
      </c>
      <c r="R11" s="22">
        <f t="shared" si="0"/>
        <v>0</v>
      </c>
      <c r="S11" s="23">
        <f t="shared" si="1"/>
        <v>0</v>
      </c>
    </row>
    <row r="12" spans="1:19" ht="13" x14ac:dyDescent="0.25">
      <c r="A12" s="538" t="s">
        <v>372</v>
      </c>
      <c r="B12" s="538"/>
      <c r="C12" s="283" t="s">
        <v>371</v>
      </c>
      <c r="D12" s="283"/>
      <c r="E12" s="284"/>
      <c r="F12" s="406">
        <f t="shared" ref="F12:F29" si="3">D12*E12</f>
        <v>0</v>
      </c>
      <c r="G12" s="156">
        <f>F12*'Consolidated Budget'!G$8</f>
        <v>0</v>
      </c>
      <c r="H12" s="408"/>
      <c r="I12" s="409"/>
      <c r="J12" s="372"/>
      <c r="K12" s="286"/>
      <c r="L12" s="291"/>
      <c r="M12" s="287"/>
      <c r="N12" s="286"/>
      <c r="O12" s="285"/>
      <c r="P12" s="287"/>
      <c r="Q12" s="291">
        <f t="shared" si="2"/>
        <v>0</v>
      </c>
      <c r="R12" s="22">
        <f t="shared" si="0"/>
        <v>0</v>
      </c>
      <c r="S12" s="23">
        <f t="shared" si="1"/>
        <v>0</v>
      </c>
    </row>
    <row r="13" spans="1:19" ht="13" x14ac:dyDescent="0.25">
      <c r="A13" s="538" t="s">
        <v>373</v>
      </c>
      <c r="B13" s="538"/>
      <c r="C13" s="283" t="s">
        <v>371</v>
      </c>
      <c r="D13" s="283"/>
      <c r="E13" s="284"/>
      <c r="F13" s="406">
        <f t="shared" si="3"/>
        <v>0</v>
      </c>
      <c r="G13" s="156">
        <f>F13*'Consolidated Budget'!G$8</f>
        <v>0</v>
      </c>
      <c r="H13" s="408"/>
      <c r="I13" s="410"/>
      <c r="J13" s="372"/>
      <c r="K13" s="286"/>
      <c r="L13" s="285"/>
      <c r="M13" s="287"/>
      <c r="N13" s="286"/>
      <c r="O13" s="285"/>
      <c r="P13" s="287"/>
      <c r="Q13" s="291">
        <f t="shared" si="2"/>
        <v>0</v>
      </c>
      <c r="R13" s="22">
        <f t="shared" si="0"/>
        <v>0</v>
      </c>
      <c r="S13" s="23">
        <f t="shared" si="1"/>
        <v>0</v>
      </c>
    </row>
    <row r="14" spans="1:19" ht="13" x14ac:dyDescent="0.25">
      <c r="A14" s="538" t="s">
        <v>374</v>
      </c>
      <c r="B14" s="538"/>
      <c r="C14" s="283" t="s">
        <v>371</v>
      </c>
      <c r="D14" s="283"/>
      <c r="E14" s="284"/>
      <c r="F14" s="406">
        <f t="shared" si="3"/>
        <v>0</v>
      </c>
      <c r="G14" s="156">
        <f>F14*'Consolidated Budget'!G$8</f>
        <v>0</v>
      </c>
      <c r="H14" s="408"/>
      <c r="I14" s="409"/>
      <c r="J14" s="372"/>
      <c r="K14" s="286"/>
      <c r="L14" s="285"/>
      <c r="M14" s="287"/>
      <c r="N14" s="286"/>
      <c r="O14" s="285"/>
      <c r="P14" s="287"/>
      <c r="Q14" s="291">
        <f t="shared" si="2"/>
        <v>0</v>
      </c>
      <c r="R14" s="22">
        <f t="shared" si="0"/>
        <v>0</v>
      </c>
      <c r="S14" s="23">
        <f t="shared" si="1"/>
        <v>0</v>
      </c>
    </row>
    <row r="15" spans="1:19" ht="13" x14ac:dyDescent="0.25">
      <c r="A15" s="538" t="s">
        <v>375</v>
      </c>
      <c r="B15" s="538"/>
      <c r="C15" s="283" t="s">
        <v>371</v>
      </c>
      <c r="D15" s="283"/>
      <c r="E15" s="284"/>
      <c r="F15" s="406">
        <f t="shared" si="3"/>
        <v>0</v>
      </c>
      <c r="G15" s="156">
        <f>F15*'Consolidated Budget'!G$8</f>
        <v>0</v>
      </c>
      <c r="H15" s="408"/>
      <c r="I15" s="409"/>
      <c r="J15" s="372"/>
      <c r="K15" s="286"/>
      <c r="L15" s="285"/>
      <c r="M15" s="287"/>
      <c r="N15" s="286"/>
      <c r="O15" s="285"/>
      <c r="P15" s="287"/>
      <c r="Q15" s="291">
        <f t="shared" si="2"/>
        <v>0</v>
      </c>
      <c r="R15" s="22">
        <f t="shared" si="0"/>
        <v>0</v>
      </c>
      <c r="S15" s="23">
        <f t="shared" si="1"/>
        <v>0</v>
      </c>
    </row>
    <row r="16" spans="1:19" ht="13" x14ac:dyDescent="0.25">
      <c r="A16" s="538" t="s">
        <v>376</v>
      </c>
      <c r="B16" s="538"/>
      <c r="C16" s="539" t="s">
        <v>371</v>
      </c>
      <c r="D16" s="539"/>
      <c r="E16" s="143"/>
      <c r="F16" s="540">
        <f t="shared" si="3"/>
        <v>0</v>
      </c>
      <c r="G16" s="156">
        <f>F16*'Consolidated Budget'!G$8</f>
        <v>0</v>
      </c>
      <c r="H16" s="408"/>
      <c r="I16" s="410"/>
      <c r="J16" s="372"/>
      <c r="K16" s="286"/>
      <c r="L16" s="285"/>
      <c r="M16" s="287"/>
      <c r="N16" s="286"/>
      <c r="O16" s="285"/>
      <c r="P16" s="287"/>
      <c r="Q16" s="291">
        <f t="shared" si="2"/>
        <v>0</v>
      </c>
      <c r="R16" s="22">
        <f t="shared" si="0"/>
        <v>0</v>
      </c>
      <c r="S16" s="23">
        <f t="shared" si="1"/>
        <v>0</v>
      </c>
    </row>
    <row r="17" spans="1:19" ht="13" x14ac:dyDescent="0.25">
      <c r="A17" s="538" t="s">
        <v>377</v>
      </c>
      <c r="B17" s="541"/>
      <c r="C17" s="542" t="s">
        <v>371</v>
      </c>
      <c r="D17" s="542"/>
      <c r="E17" s="543"/>
      <c r="F17" s="540">
        <f t="shared" si="3"/>
        <v>0</v>
      </c>
      <c r="G17" s="156">
        <f>F17*'Consolidated Budget'!G$8</f>
        <v>0</v>
      </c>
      <c r="H17" s="408"/>
      <c r="I17" s="410"/>
      <c r="J17" s="372"/>
      <c r="K17" s="292"/>
      <c r="L17" s="291"/>
      <c r="M17" s="287"/>
      <c r="N17" s="292"/>
      <c r="O17" s="291"/>
      <c r="P17" s="287"/>
      <c r="Q17" s="291">
        <f t="shared" si="2"/>
        <v>0</v>
      </c>
      <c r="R17" s="22">
        <f t="shared" si="0"/>
        <v>0</v>
      </c>
      <c r="S17" s="23">
        <f t="shared" si="1"/>
        <v>0</v>
      </c>
    </row>
    <row r="18" spans="1:19" ht="13" x14ac:dyDescent="0.25">
      <c r="A18" s="538" t="s">
        <v>378</v>
      </c>
      <c r="B18" s="541"/>
      <c r="C18" s="542" t="s">
        <v>371</v>
      </c>
      <c r="D18" s="542"/>
      <c r="E18" s="543"/>
      <c r="F18" s="540">
        <f>D18*E18</f>
        <v>0</v>
      </c>
      <c r="G18" s="156">
        <f>F18*'Consolidated Budget'!G$8</f>
        <v>0</v>
      </c>
      <c r="H18" s="408"/>
      <c r="I18" s="410"/>
      <c r="J18" s="372"/>
      <c r="K18" s="286"/>
      <c r="L18" s="285"/>
      <c r="M18" s="287"/>
      <c r="N18" s="286"/>
      <c r="O18" s="285"/>
      <c r="P18" s="287"/>
      <c r="Q18" s="291">
        <f t="shared" si="2"/>
        <v>0</v>
      </c>
      <c r="R18" s="22">
        <f t="shared" si="0"/>
        <v>0</v>
      </c>
      <c r="S18" s="23">
        <f t="shared" si="1"/>
        <v>0</v>
      </c>
    </row>
    <row r="19" spans="1:19" ht="13" x14ac:dyDescent="0.25">
      <c r="A19" s="538" t="s">
        <v>379</v>
      </c>
      <c r="B19" s="538"/>
      <c r="C19" s="539" t="s">
        <v>371</v>
      </c>
      <c r="D19" s="539"/>
      <c r="E19" s="143"/>
      <c r="F19" s="540">
        <f t="shared" si="3"/>
        <v>0</v>
      </c>
      <c r="G19" s="156">
        <f>F19*'Consolidated Budget'!G$8</f>
        <v>0</v>
      </c>
      <c r="H19" s="408"/>
      <c r="I19" s="410"/>
      <c r="J19" s="372"/>
      <c r="K19" s="286"/>
      <c r="L19" s="285"/>
      <c r="M19" s="287"/>
      <c r="N19" s="286"/>
      <c r="O19" s="285"/>
      <c r="P19" s="287"/>
      <c r="Q19" s="291">
        <f t="shared" si="2"/>
        <v>0</v>
      </c>
      <c r="R19" s="22">
        <f t="shared" si="0"/>
        <v>0</v>
      </c>
      <c r="S19" s="23">
        <f t="shared" si="1"/>
        <v>0</v>
      </c>
    </row>
    <row r="20" spans="1:19" ht="13" x14ac:dyDescent="0.25">
      <c r="A20" s="538" t="s">
        <v>380</v>
      </c>
      <c r="B20" s="538"/>
      <c r="C20" s="539" t="s">
        <v>371</v>
      </c>
      <c r="D20" s="539"/>
      <c r="E20" s="143"/>
      <c r="F20" s="540">
        <f t="shared" si="3"/>
        <v>0</v>
      </c>
      <c r="G20" s="156">
        <f>F20*'Consolidated Budget'!G$8</f>
        <v>0</v>
      </c>
      <c r="H20" s="408"/>
      <c r="I20" s="410"/>
      <c r="J20" s="372"/>
      <c r="K20" s="286"/>
      <c r="L20" s="285"/>
      <c r="M20" s="287"/>
      <c r="N20" s="286"/>
      <c r="O20" s="285"/>
      <c r="P20" s="287"/>
      <c r="Q20" s="291">
        <f t="shared" si="2"/>
        <v>0</v>
      </c>
      <c r="R20" s="22">
        <f t="shared" si="0"/>
        <v>0</v>
      </c>
      <c r="S20" s="466">
        <f t="shared" si="1"/>
        <v>0</v>
      </c>
    </row>
    <row r="21" spans="1:19" ht="13" x14ac:dyDescent="0.25">
      <c r="A21" s="538" t="s">
        <v>381</v>
      </c>
      <c r="B21" s="538"/>
      <c r="C21" s="539" t="s">
        <v>371</v>
      </c>
      <c r="D21" s="539"/>
      <c r="E21" s="143"/>
      <c r="F21" s="540">
        <f t="shared" si="3"/>
        <v>0</v>
      </c>
      <c r="G21" s="156">
        <f>F21*'Consolidated Budget'!G$8</f>
        <v>0</v>
      </c>
      <c r="H21" s="408"/>
      <c r="I21" s="410"/>
      <c r="J21" s="372"/>
      <c r="K21" s="286"/>
      <c r="L21" s="285"/>
      <c r="M21" s="287"/>
      <c r="N21" s="286"/>
      <c r="O21" s="285"/>
      <c r="P21" s="287"/>
      <c r="Q21" s="291">
        <f t="shared" si="2"/>
        <v>0</v>
      </c>
      <c r="R21" s="22">
        <f t="shared" si="0"/>
        <v>0</v>
      </c>
      <c r="S21" s="23">
        <f t="shared" si="1"/>
        <v>0</v>
      </c>
    </row>
    <row r="22" spans="1:19" ht="13" x14ac:dyDescent="0.25">
      <c r="A22" s="538" t="s">
        <v>382</v>
      </c>
      <c r="B22" s="538"/>
      <c r="C22" s="539" t="s">
        <v>371</v>
      </c>
      <c r="D22" s="539"/>
      <c r="E22" s="143"/>
      <c r="F22" s="540">
        <f t="shared" si="3"/>
        <v>0</v>
      </c>
      <c r="G22" s="156">
        <f>F22*'Consolidated Budget'!G$8</f>
        <v>0</v>
      </c>
      <c r="H22" s="408"/>
      <c r="I22" s="410"/>
      <c r="J22" s="372"/>
      <c r="K22" s="286"/>
      <c r="L22" s="285"/>
      <c r="M22" s="287"/>
      <c r="N22" s="286"/>
      <c r="O22" s="285"/>
      <c r="P22" s="287"/>
      <c r="Q22" s="291">
        <f t="shared" si="2"/>
        <v>0</v>
      </c>
      <c r="R22" s="22">
        <f t="shared" si="0"/>
        <v>0</v>
      </c>
      <c r="S22" s="23">
        <f t="shared" si="1"/>
        <v>0</v>
      </c>
    </row>
    <row r="23" spans="1:19" ht="13" x14ac:dyDescent="0.25">
      <c r="A23" s="538" t="s">
        <v>383</v>
      </c>
      <c r="B23" s="538"/>
      <c r="C23" s="539" t="s">
        <v>371</v>
      </c>
      <c r="D23" s="539"/>
      <c r="E23" s="143"/>
      <c r="F23" s="540">
        <f>D23*E23</f>
        <v>0</v>
      </c>
      <c r="G23" s="156">
        <f>F23*'Consolidated Budget'!G$8</f>
        <v>0</v>
      </c>
      <c r="H23" s="408"/>
      <c r="I23" s="410"/>
      <c r="J23" s="372"/>
      <c r="K23" s="292"/>
      <c r="L23" s="291"/>
      <c r="M23" s="287"/>
      <c r="N23" s="292"/>
      <c r="O23" s="291"/>
      <c r="P23" s="287"/>
      <c r="Q23" s="291">
        <f t="shared" si="2"/>
        <v>0</v>
      </c>
      <c r="R23" s="22">
        <f t="shared" si="0"/>
        <v>0</v>
      </c>
      <c r="S23" s="23">
        <f t="shared" si="1"/>
        <v>0</v>
      </c>
    </row>
    <row r="24" spans="1:19" ht="13" x14ac:dyDescent="0.25">
      <c r="A24" s="538" t="s">
        <v>384</v>
      </c>
      <c r="B24" s="541"/>
      <c r="C24" s="542" t="s">
        <v>371</v>
      </c>
      <c r="D24" s="542"/>
      <c r="E24" s="543"/>
      <c r="F24" s="540">
        <f>D24*E24</f>
        <v>0</v>
      </c>
      <c r="G24" s="156">
        <f>F24*'Consolidated Budget'!G$8</f>
        <v>0</v>
      </c>
      <c r="H24" s="408"/>
      <c r="I24" s="410"/>
      <c r="J24" s="372"/>
      <c r="K24" s="286"/>
      <c r="L24" s="285"/>
      <c r="M24" s="287"/>
      <c r="N24" s="286"/>
      <c r="O24" s="285"/>
      <c r="P24" s="287"/>
      <c r="Q24" s="291">
        <f t="shared" si="2"/>
        <v>0</v>
      </c>
      <c r="R24" s="22">
        <f t="shared" si="0"/>
        <v>0</v>
      </c>
      <c r="S24" s="23">
        <f t="shared" si="1"/>
        <v>0</v>
      </c>
    </row>
    <row r="25" spans="1:19" ht="13" x14ac:dyDescent="0.25">
      <c r="A25" s="538" t="s">
        <v>385</v>
      </c>
      <c r="B25" s="538"/>
      <c r="C25" s="539" t="s">
        <v>371</v>
      </c>
      <c r="D25" s="539"/>
      <c r="E25" s="143"/>
      <c r="F25" s="540">
        <f>D25*E25</f>
        <v>0</v>
      </c>
      <c r="G25" s="156">
        <f>F25*'Consolidated Budget'!G$8</f>
        <v>0</v>
      </c>
      <c r="H25" s="408"/>
      <c r="I25" s="410"/>
      <c r="J25" s="372"/>
      <c r="K25" s="286"/>
      <c r="L25" s="285"/>
      <c r="M25" s="287"/>
      <c r="N25" s="286"/>
      <c r="O25" s="285"/>
      <c r="P25" s="287"/>
      <c r="Q25" s="291">
        <f t="shared" si="2"/>
        <v>0</v>
      </c>
      <c r="R25" s="22">
        <f t="shared" si="0"/>
        <v>0</v>
      </c>
      <c r="S25" s="23">
        <f t="shared" si="1"/>
        <v>0</v>
      </c>
    </row>
    <row r="26" spans="1:19" ht="13" x14ac:dyDescent="0.25">
      <c r="A26" s="538" t="s">
        <v>386</v>
      </c>
      <c r="B26" s="538"/>
      <c r="C26" s="539" t="s">
        <v>371</v>
      </c>
      <c r="D26" s="539"/>
      <c r="E26" s="143"/>
      <c r="F26" s="540">
        <f t="shared" si="3"/>
        <v>0</v>
      </c>
      <c r="G26" s="156">
        <f>F26*'Consolidated Budget'!G$8</f>
        <v>0</v>
      </c>
      <c r="H26" s="408"/>
      <c r="I26" s="410"/>
      <c r="J26" s="372"/>
      <c r="K26" s="286"/>
      <c r="L26" s="285"/>
      <c r="M26" s="287"/>
      <c r="N26" s="286"/>
      <c r="O26" s="285"/>
      <c r="P26" s="287"/>
      <c r="Q26" s="291">
        <f t="shared" si="2"/>
        <v>0</v>
      </c>
      <c r="R26" s="22">
        <f t="shared" si="0"/>
        <v>0</v>
      </c>
      <c r="S26" s="23">
        <f t="shared" si="1"/>
        <v>0</v>
      </c>
    </row>
    <row r="27" spans="1:19" ht="13" x14ac:dyDescent="0.25">
      <c r="A27" s="538" t="s">
        <v>387</v>
      </c>
      <c r="B27" s="538"/>
      <c r="C27" s="539" t="s">
        <v>371</v>
      </c>
      <c r="D27" s="539"/>
      <c r="E27" s="544"/>
      <c r="F27" s="540">
        <f t="shared" si="3"/>
        <v>0</v>
      </c>
      <c r="G27" s="156">
        <f>F27*'Consolidated Budget'!G$8</f>
        <v>0</v>
      </c>
      <c r="H27" s="408"/>
      <c r="I27" s="410"/>
      <c r="J27" s="372"/>
      <c r="K27" s="286"/>
      <c r="L27" s="285"/>
      <c r="M27" s="287"/>
      <c r="N27" s="286"/>
      <c r="O27" s="285"/>
      <c r="P27" s="287"/>
      <c r="Q27" s="291">
        <f t="shared" si="2"/>
        <v>0</v>
      </c>
      <c r="R27" s="22">
        <f t="shared" si="0"/>
        <v>0</v>
      </c>
      <c r="S27" s="23">
        <f t="shared" si="1"/>
        <v>0</v>
      </c>
    </row>
    <row r="28" spans="1:19" ht="13" x14ac:dyDescent="0.25">
      <c r="A28" s="538" t="s">
        <v>388</v>
      </c>
      <c r="B28" s="538"/>
      <c r="C28" s="539" t="s">
        <v>371</v>
      </c>
      <c r="D28" s="539"/>
      <c r="E28" s="143"/>
      <c r="F28" s="540">
        <f t="shared" si="3"/>
        <v>0</v>
      </c>
      <c r="G28" s="156">
        <f>F28*'Consolidated Budget'!G$8</f>
        <v>0</v>
      </c>
      <c r="H28" s="408"/>
      <c r="I28" s="410"/>
      <c r="J28" s="372"/>
      <c r="K28" s="286"/>
      <c r="L28" s="285"/>
      <c r="M28" s="287"/>
      <c r="N28" s="286"/>
      <c r="O28" s="285"/>
      <c r="P28" s="287"/>
      <c r="Q28" s="291">
        <f t="shared" si="2"/>
        <v>0</v>
      </c>
      <c r="R28" s="22">
        <f t="shared" si="0"/>
        <v>0</v>
      </c>
      <c r="S28" s="466">
        <f t="shared" si="1"/>
        <v>0</v>
      </c>
    </row>
    <row r="29" spans="1:19" ht="13" x14ac:dyDescent="0.25">
      <c r="A29" s="538" t="s">
        <v>389</v>
      </c>
      <c r="B29" s="538"/>
      <c r="C29" s="539" t="s">
        <v>371</v>
      </c>
      <c r="D29" s="539"/>
      <c r="E29" s="143"/>
      <c r="F29" s="540">
        <f t="shared" si="3"/>
        <v>0</v>
      </c>
      <c r="G29" s="156">
        <f>F29*'Consolidated Budget'!G$8</f>
        <v>0</v>
      </c>
      <c r="H29" s="408"/>
      <c r="I29" s="410"/>
      <c r="J29" s="372"/>
      <c r="K29" s="292"/>
      <c r="L29" s="291"/>
      <c r="M29" s="287"/>
      <c r="N29" s="292"/>
      <c r="O29" s="291"/>
      <c r="P29" s="287"/>
      <c r="Q29" s="291">
        <f t="shared" si="2"/>
        <v>0</v>
      </c>
      <c r="R29" s="22">
        <f t="shared" si="0"/>
        <v>0</v>
      </c>
      <c r="S29" s="23">
        <f t="shared" si="1"/>
        <v>0</v>
      </c>
    </row>
    <row r="30" spans="1:19" ht="13" x14ac:dyDescent="0.25">
      <c r="A30" s="398"/>
      <c r="B30" s="399"/>
      <c r="C30" s="400"/>
      <c r="D30" s="400"/>
      <c r="E30" s="401"/>
      <c r="F30" s="318"/>
      <c r="G30" s="415"/>
      <c r="H30" s="416"/>
      <c r="I30" s="416"/>
      <c r="J30" s="372"/>
      <c r="K30" s="296"/>
      <c r="L30" s="296"/>
      <c r="M30" s="287"/>
      <c r="N30" s="296"/>
      <c r="O30" s="296"/>
      <c r="P30" s="403"/>
      <c r="Q30" s="291">
        <f t="shared" si="2"/>
        <v>0</v>
      </c>
      <c r="R30" s="22">
        <f t="shared" si="0"/>
        <v>0</v>
      </c>
      <c r="S30" s="23">
        <f t="shared" ref="S30" si="4">IFERROR(R30/$G30,0)</f>
        <v>0</v>
      </c>
    </row>
    <row r="31" spans="1:19" ht="22.4" customHeight="1" x14ac:dyDescent="0.25">
      <c r="A31" s="899" t="s">
        <v>135</v>
      </c>
      <c r="B31" s="899"/>
      <c r="C31" s="899"/>
      <c r="D31" s="899"/>
      <c r="E31" s="899"/>
      <c r="F31" s="34">
        <f>SUM(F10:F29)</f>
        <v>0</v>
      </c>
      <c r="G31" s="34">
        <f t="shared" ref="G31:I31" si="5">SUM(G10:G29)</f>
        <v>0</v>
      </c>
      <c r="H31" s="34">
        <f t="shared" si="5"/>
        <v>0</v>
      </c>
      <c r="I31" s="34">
        <f t="shared" si="5"/>
        <v>0</v>
      </c>
      <c r="J31" s="372"/>
      <c r="K31" s="34">
        <f t="shared" ref="K31:L31" si="6">SUM(K10:K29)</f>
        <v>0</v>
      </c>
      <c r="L31" s="34">
        <f t="shared" si="6"/>
        <v>0</v>
      </c>
      <c r="M31" s="287"/>
      <c r="N31" s="34">
        <f t="shared" ref="N31:O31" si="7">SUM(N10:N29)</f>
        <v>0</v>
      </c>
      <c r="O31" s="34">
        <f t="shared" si="7"/>
        <v>0</v>
      </c>
      <c r="P31" s="34"/>
      <c r="Q31" s="34">
        <f t="shared" ref="Q31:R31" si="8">SUM(Q10:Q29)</f>
        <v>0</v>
      </c>
      <c r="R31" s="34">
        <f t="shared" si="8"/>
        <v>0</v>
      </c>
      <c r="S31" s="23">
        <f t="shared" ref="S31" si="9">IFERROR(Q31/$G31,0)</f>
        <v>0</v>
      </c>
    </row>
    <row r="32" spans="1:19" ht="29.9" customHeight="1" x14ac:dyDescent="0.25">
      <c r="A32" s="128">
        <v>2</v>
      </c>
      <c r="B32" s="900" t="s">
        <v>390</v>
      </c>
      <c r="C32" s="900"/>
      <c r="D32" s="900"/>
      <c r="E32" s="900"/>
      <c r="F32" s="900"/>
      <c r="G32" s="900"/>
      <c r="H32" s="389"/>
      <c r="I32" s="390"/>
      <c r="J32" s="372"/>
      <c r="K32" s="279"/>
      <c r="L32" s="160"/>
      <c r="M32" s="287"/>
      <c r="N32" s="279"/>
      <c r="O32" s="160"/>
      <c r="P32" s="287"/>
      <c r="Q32" s="160"/>
      <c r="R32" s="160" t="e">
        <f>#REF!-Q32</f>
        <v>#REF!</v>
      </c>
      <c r="S32" s="161">
        <f t="shared" ref="S32" si="10">IFERROR(R32/$G32,0)</f>
        <v>0</v>
      </c>
    </row>
    <row r="33" spans="1:19" ht="13" x14ac:dyDescent="0.25">
      <c r="A33" s="24" t="s">
        <v>137</v>
      </c>
      <c r="B33" s="24" t="s">
        <v>48</v>
      </c>
      <c r="C33" s="866"/>
      <c r="D33" s="866"/>
      <c r="E33" s="866"/>
      <c r="F33" s="26">
        <f>SUM(F34:F41)</f>
        <v>0</v>
      </c>
      <c r="G33" s="26">
        <f>SUM(G34:G41)</f>
        <v>0</v>
      </c>
      <c r="H33" s="387">
        <f t="shared" ref="H33:I33" si="11">SUM(H34:H41)</f>
        <v>0</v>
      </c>
      <c r="I33" s="387">
        <f t="shared" si="11"/>
        <v>0</v>
      </c>
      <c r="J33" s="372"/>
      <c r="K33" s="26">
        <f t="shared" ref="K33:L33" si="12">SUM(K34:K41)</f>
        <v>0</v>
      </c>
      <c r="L33" s="26">
        <f t="shared" si="12"/>
        <v>0</v>
      </c>
      <c r="M33" s="287"/>
      <c r="N33" s="26">
        <f t="shared" ref="N33:S33" si="13">SUM(N34:N41)</f>
        <v>0</v>
      </c>
      <c r="O33" s="26">
        <f t="shared" si="13"/>
        <v>0</v>
      </c>
      <c r="P33" s="26">
        <f t="shared" si="13"/>
        <v>0</v>
      </c>
      <c r="Q33" s="26">
        <f t="shared" si="13"/>
        <v>0</v>
      </c>
      <c r="R33" s="26">
        <f t="shared" si="13"/>
        <v>0</v>
      </c>
      <c r="S33" s="26">
        <f t="shared" si="13"/>
        <v>0</v>
      </c>
    </row>
    <row r="34" spans="1:19" ht="13" x14ac:dyDescent="0.25">
      <c r="A34" s="28" t="s">
        <v>138</v>
      </c>
      <c r="B34" s="288"/>
      <c r="C34" s="289"/>
      <c r="D34" s="289"/>
      <c r="E34" s="290"/>
      <c r="F34" s="29">
        <f t="shared" ref="F34:F41" si="14">D34*E34</f>
        <v>0</v>
      </c>
      <c r="G34" s="156">
        <f>F34*'Consolidated Budget'!G$8</f>
        <v>0</v>
      </c>
      <c r="H34" s="385"/>
      <c r="I34" s="385"/>
      <c r="J34" s="372"/>
      <c r="K34" s="286"/>
      <c r="L34" s="179"/>
      <c r="M34" s="287"/>
      <c r="N34" s="286"/>
      <c r="O34" s="179"/>
      <c r="P34" s="287"/>
      <c r="Q34" s="291">
        <f t="shared" ref="Q34:Q41" si="15">I34+L34+O34</f>
        <v>0</v>
      </c>
      <c r="R34" s="22">
        <f t="shared" ref="R34:R41" si="16">$G34-Q34</f>
        <v>0</v>
      </c>
      <c r="S34" s="23">
        <f t="shared" ref="S34:S97" si="17">IFERROR(Q34/$G34,0)</f>
        <v>0</v>
      </c>
    </row>
    <row r="35" spans="1:19" ht="13" x14ac:dyDescent="0.25">
      <c r="A35" s="20" t="s">
        <v>139</v>
      </c>
      <c r="B35" s="178"/>
      <c r="C35" s="283"/>
      <c r="D35" s="283"/>
      <c r="E35" s="284"/>
      <c r="F35" s="21">
        <f t="shared" si="14"/>
        <v>0</v>
      </c>
      <c r="G35" s="156">
        <f>F35*'Consolidated Budget'!G$8</f>
        <v>0</v>
      </c>
      <c r="H35" s="385"/>
      <c r="I35" s="385"/>
      <c r="J35" s="372"/>
      <c r="K35" s="286"/>
      <c r="L35" s="179"/>
      <c r="M35" s="287"/>
      <c r="N35" s="286"/>
      <c r="O35" s="179"/>
      <c r="P35" s="287"/>
      <c r="Q35" s="291">
        <f t="shared" si="15"/>
        <v>0</v>
      </c>
      <c r="R35" s="22">
        <f t="shared" si="16"/>
        <v>0</v>
      </c>
      <c r="S35" s="23">
        <f t="shared" si="17"/>
        <v>0</v>
      </c>
    </row>
    <row r="36" spans="1:19" ht="13" x14ac:dyDescent="0.25">
      <c r="A36" s="20" t="s">
        <v>140</v>
      </c>
      <c r="B36" s="178"/>
      <c r="C36" s="283"/>
      <c r="D36" s="283"/>
      <c r="E36" s="284"/>
      <c r="F36" s="21">
        <f t="shared" si="14"/>
        <v>0</v>
      </c>
      <c r="G36" s="156">
        <f>F36*'Consolidated Budget'!G$8</f>
        <v>0</v>
      </c>
      <c r="H36" s="385"/>
      <c r="I36" s="385"/>
      <c r="J36" s="372"/>
      <c r="K36" s="286"/>
      <c r="L36" s="179"/>
      <c r="M36" s="287"/>
      <c r="N36" s="286"/>
      <c r="O36" s="179"/>
      <c r="P36" s="287"/>
      <c r="Q36" s="291">
        <f t="shared" si="15"/>
        <v>0</v>
      </c>
      <c r="R36" s="22">
        <f t="shared" si="16"/>
        <v>0</v>
      </c>
      <c r="S36" s="23">
        <f t="shared" si="17"/>
        <v>0</v>
      </c>
    </row>
    <row r="37" spans="1:19" ht="13" x14ac:dyDescent="0.25">
      <c r="A37" s="20" t="s">
        <v>141</v>
      </c>
      <c r="B37" s="178"/>
      <c r="C37" s="283"/>
      <c r="D37" s="283"/>
      <c r="E37" s="284"/>
      <c r="F37" s="21">
        <f t="shared" si="14"/>
        <v>0</v>
      </c>
      <c r="G37" s="156">
        <f>F37*'Consolidated Budget'!G$8</f>
        <v>0</v>
      </c>
      <c r="H37" s="385"/>
      <c r="I37" s="385"/>
      <c r="J37" s="372"/>
      <c r="K37" s="286"/>
      <c r="L37" s="179"/>
      <c r="M37" s="287"/>
      <c r="N37" s="286"/>
      <c r="O37" s="179"/>
      <c r="P37" s="287"/>
      <c r="Q37" s="291">
        <f t="shared" si="15"/>
        <v>0</v>
      </c>
      <c r="R37" s="22">
        <f t="shared" si="16"/>
        <v>0</v>
      </c>
      <c r="S37" s="23">
        <f t="shared" si="17"/>
        <v>0</v>
      </c>
    </row>
    <row r="38" spans="1:19" ht="13" x14ac:dyDescent="0.25">
      <c r="A38" s="20" t="s">
        <v>142</v>
      </c>
      <c r="B38" s="178"/>
      <c r="C38" s="283"/>
      <c r="D38" s="283"/>
      <c r="E38" s="284"/>
      <c r="F38" s="21">
        <f t="shared" si="14"/>
        <v>0</v>
      </c>
      <c r="G38" s="156">
        <f>F38*'Consolidated Budget'!G$8</f>
        <v>0</v>
      </c>
      <c r="H38" s="385"/>
      <c r="I38" s="385"/>
      <c r="J38" s="372"/>
      <c r="K38" s="286"/>
      <c r="L38" s="179"/>
      <c r="M38" s="287"/>
      <c r="N38" s="286"/>
      <c r="O38" s="179"/>
      <c r="P38" s="287"/>
      <c r="Q38" s="291">
        <f t="shared" si="15"/>
        <v>0</v>
      </c>
      <c r="R38" s="22">
        <f t="shared" si="16"/>
        <v>0</v>
      </c>
      <c r="S38" s="23">
        <f t="shared" si="17"/>
        <v>0</v>
      </c>
    </row>
    <row r="39" spans="1:19" ht="13" x14ac:dyDescent="0.25">
      <c r="A39" s="20" t="s">
        <v>143</v>
      </c>
      <c r="B39" s="178"/>
      <c r="C39" s="283"/>
      <c r="D39" s="283"/>
      <c r="E39" s="284"/>
      <c r="F39" s="21">
        <f t="shared" si="14"/>
        <v>0</v>
      </c>
      <c r="G39" s="156">
        <f>F39*'Consolidated Budget'!G$8</f>
        <v>0</v>
      </c>
      <c r="H39" s="385"/>
      <c r="I39" s="385"/>
      <c r="J39" s="372"/>
      <c r="K39" s="286"/>
      <c r="L39" s="179"/>
      <c r="M39" s="287"/>
      <c r="N39" s="286"/>
      <c r="O39" s="179"/>
      <c r="P39" s="287"/>
      <c r="Q39" s="291">
        <f t="shared" si="15"/>
        <v>0</v>
      </c>
      <c r="R39" s="22">
        <f t="shared" si="16"/>
        <v>0</v>
      </c>
      <c r="S39" s="23">
        <f t="shared" si="17"/>
        <v>0</v>
      </c>
    </row>
    <row r="40" spans="1:19" ht="13" x14ac:dyDescent="0.25">
      <c r="A40" s="20" t="s">
        <v>144</v>
      </c>
      <c r="B40" s="178"/>
      <c r="C40" s="283"/>
      <c r="D40" s="283"/>
      <c r="E40" s="284"/>
      <c r="F40" s="21">
        <f t="shared" si="14"/>
        <v>0</v>
      </c>
      <c r="G40" s="156">
        <f>F40*'Consolidated Budget'!G$8</f>
        <v>0</v>
      </c>
      <c r="H40" s="385"/>
      <c r="I40" s="385"/>
      <c r="J40" s="372"/>
      <c r="K40" s="286"/>
      <c r="L40" s="179"/>
      <c r="M40" s="287"/>
      <c r="N40" s="286"/>
      <c r="O40" s="179"/>
      <c r="P40" s="287"/>
      <c r="Q40" s="291">
        <f t="shared" si="15"/>
        <v>0</v>
      </c>
      <c r="R40" s="22">
        <f t="shared" si="16"/>
        <v>0</v>
      </c>
      <c r="S40" s="23">
        <f t="shared" si="17"/>
        <v>0</v>
      </c>
    </row>
    <row r="41" spans="1:19" ht="13" x14ac:dyDescent="0.25">
      <c r="A41" s="20" t="s">
        <v>145</v>
      </c>
      <c r="B41" s="178"/>
      <c r="C41" s="283"/>
      <c r="D41" s="283"/>
      <c r="E41" s="284"/>
      <c r="F41" s="21">
        <f t="shared" si="14"/>
        <v>0</v>
      </c>
      <c r="G41" s="156">
        <f>F41*'Consolidated Budget'!G$8</f>
        <v>0</v>
      </c>
      <c r="H41" s="385"/>
      <c r="I41" s="385"/>
      <c r="J41" s="372"/>
      <c r="K41" s="286"/>
      <c r="L41" s="179"/>
      <c r="M41" s="287"/>
      <c r="N41" s="286"/>
      <c r="O41" s="179"/>
      <c r="P41" s="287"/>
      <c r="Q41" s="291">
        <f t="shared" si="15"/>
        <v>0</v>
      </c>
      <c r="R41" s="22">
        <f t="shared" si="16"/>
        <v>0</v>
      </c>
      <c r="S41" s="23">
        <f t="shared" si="17"/>
        <v>0</v>
      </c>
    </row>
    <row r="42" spans="1:19" ht="13" x14ac:dyDescent="0.25">
      <c r="A42" s="24" t="s">
        <v>146</v>
      </c>
      <c r="B42" s="25" t="s">
        <v>42</v>
      </c>
      <c r="C42" s="866"/>
      <c r="D42" s="866"/>
      <c r="E42" s="866"/>
      <c r="F42" s="26">
        <f>SUM(F43:F50)</f>
        <v>0</v>
      </c>
      <c r="G42" s="26">
        <f>SUM(G43:G50)</f>
        <v>0</v>
      </c>
      <c r="H42" s="387">
        <f t="shared" ref="H42:I42" si="18">SUM(H43:H50)</f>
        <v>0</v>
      </c>
      <c r="I42" s="387">
        <f t="shared" si="18"/>
        <v>0</v>
      </c>
      <c r="J42" s="372"/>
      <c r="K42" s="26">
        <f t="shared" ref="K42:L42" si="19">SUM(K43:K50)</f>
        <v>0</v>
      </c>
      <c r="L42" s="26">
        <f t="shared" si="19"/>
        <v>0</v>
      </c>
      <c r="M42" s="287"/>
      <c r="N42" s="26">
        <f t="shared" ref="N42:R42" si="20">SUM(N43:N50)</f>
        <v>0</v>
      </c>
      <c r="O42" s="26">
        <f t="shared" si="20"/>
        <v>0</v>
      </c>
      <c r="P42" s="26">
        <f t="shared" si="20"/>
        <v>0</v>
      </c>
      <c r="Q42" s="26">
        <f>SUM(Q43:Q50)</f>
        <v>0</v>
      </c>
      <c r="R42" s="26">
        <f t="shared" si="20"/>
        <v>0</v>
      </c>
      <c r="S42" s="23">
        <f t="shared" si="17"/>
        <v>0</v>
      </c>
    </row>
    <row r="43" spans="1:19" ht="25.5" customHeight="1" x14ac:dyDescent="0.25">
      <c r="A43" s="28" t="s">
        <v>147</v>
      </c>
      <c r="B43" s="288"/>
      <c r="C43" s="413"/>
      <c r="D43" s="297"/>
      <c r="E43" s="414"/>
      <c r="F43" s="406">
        <f>D43*E43</f>
        <v>0</v>
      </c>
      <c r="G43" s="156">
        <f>F43*'Consolidated Budget'!G$8</f>
        <v>0</v>
      </c>
      <c r="H43" s="421"/>
      <c r="I43" s="422"/>
      <c r="J43" s="372"/>
      <c r="K43" s="286"/>
      <c r="L43" s="179"/>
      <c r="M43" s="287"/>
      <c r="N43" s="286"/>
      <c r="O43" s="179"/>
      <c r="P43" s="287"/>
      <c r="Q43" s="291">
        <f t="shared" ref="Q43:Q50" si="21">I43+L43+O43</f>
        <v>0</v>
      </c>
      <c r="R43" s="22">
        <f>$G43-Q43</f>
        <v>0</v>
      </c>
      <c r="S43" s="23">
        <f t="shared" si="17"/>
        <v>0</v>
      </c>
    </row>
    <row r="44" spans="1:19" ht="13" x14ac:dyDescent="0.25">
      <c r="A44" s="20" t="s">
        <v>149</v>
      </c>
      <c r="B44" s="178"/>
      <c r="C44" s="413"/>
      <c r="D44" s="297"/>
      <c r="E44" s="414"/>
      <c r="F44" s="406">
        <f t="shared" ref="F44:F50" si="22">D44*E44</f>
        <v>0</v>
      </c>
      <c r="G44" s="156">
        <f>F44*'Consolidated Budget'!G$8</f>
        <v>0</v>
      </c>
      <c r="H44" s="419"/>
      <c r="I44" s="420"/>
      <c r="J44" s="372"/>
      <c r="K44" s="286"/>
      <c r="L44" s="179"/>
      <c r="M44" s="287"/>
      <c r="N44" s="286"/>
      <c r="O44" s="179"/>
      <c r="P44" s="287"/>
      <c r="Q44" s="291">
        <f t="shared" si="21"/>
        <v>0</v>
      </c>
      <c r="R44" s="22">
        <f>$G44-Q44</f>
        <v>0</v>
      </c>
      <c r="S44" s="23">
        <f t="shared" si="17"/>
        <v>0</v>
      </c>
    </row>
    <row r="45" spans="1:19" ht="13" x14ac:dyDescent="0.25">
      <c r="A45" s="20" t="s">
        <v>151</v>
      </c>
      <c r="B45" s="178"/>
      <c r="C45" s="413"/>
      <c r="D45" s="297"/>
      <c r="E45" s="414"/>
      <c r="F45" s="406">
        <f t="shared" si="22"/>
        <v>0</v>
      </c>
      <c r="G45" s="156">
        <f>F45*'Consolidated Budget'!G$8</f>
        <v>0</v>
      </c>
      <c r="H45" s="419"/>
      <c r="I45" s="420"/>
      <c r="J45" s="372"/>
      <c r="K45" s="286"/>
      <c r="L45" s="179"/>
      <c r="M45" s="287"/>
      <c r="N45" s="286"/>
      <c r="O45" s="179"/>
      <c r="P45" s="287"/>
      <c r="Q45" s="291">
        <f t="shared" si="21"/>
        <v>0</v>
      </c>
      <c r="R45" s="22">
        <f t="shared" ref="R45:R50" si="23">$G45-Q45</f>
        <v>0</v>
      </c>
      <c r="S45" s="23">
        <f t="shared" si="17"/>
        <v>0</v>
      </c>
    </row>
    <row r="46" spans="1:19" ht="13" x14ac:dyDescent="0.25">
      <c r="A46" s="20" t="s">
        <v>153</v>
      </c>
      <c r="B46" s="178"/>
      <c r="C46" s="284"/>
      <c r="D46" s="283"/>
      <c r="E46" s="284"/>
      <c r="F46" s="21">
        <f t="shared" si="22"/>
        <v>0</v>
      </c>
      <c r="G46" s="156">
        <f>F46*'Consolidated Budget'!G$8</f>
        <v>0</v>
      </c>
      <c r="H46" s="385"/>
      <c r="I46" s="385"/>
      <c r="J46" s="372"/>
      <c r="K46" s="286"/>
      <c r="L46" s="179"/>
      <c r="M46" s="287"/>
      <c r="N46" s="286"/>
      <c r="O46" s="179"/>
      <c r="P46" s="287"/>
      <c r="Q46" s="291">
        <f t="shared" si="21"/>
        <v>0</v>
      </c>
      <c r="R46" s="22">
        <f t="shared" si="23"/>
        <v>0</v>
      </c>
      <c r="S46" s="23">
        <f t="shared" si="17"/>
        <v>0</v>
      </c>
    </row>
    <row r="47" spans="1:19" ht="13" x14ac:dyDescent="0.25">
      <c r="A47" s="20" t="s">
        <v>154</v>
      </c>
      <c r="B47" s="178"/>
      <c r="C47" s="284"/>
      <c r="D47" s="283"/>
      <c r="E47" s="284"/>
      <c r="F47" s="21">
        <f t="shared" si="22"/>
        <v>0</v>
      </c>
      <c r="G47" s="156">
        <f>F47*'Consolidated Budget'!G$8</f>
        <v>0</v>
      </c>
      <c r="H47" s="385"/>
      <c r="I47" s="385"/>
      <c r="J47" s="372"/>
      <c r="K47" s="286"/>
      <c r="L47" s="179"/>
      <c r="M47" s="287"/>
      <c r="N47" s="286"/>
      <c r="O47" s="179"/>
      <c r="P47" s="287"/>
      <c r="Q47" s="291">
        <f t="shared" si="21"/>
        <v>0</v>
      </c>
      <c r="R47" s="22">
        <f t="shared" si="23"/>
        <v>0</v>
      </c>
      <c r="S47" s="23">
        <f t="shared" si="17"/>
        <v>0</v>
      </c>
    </row>
    <row r="48" spans="1:19" ht="13" x14ac:dyDescent="0.25">
      <c r="A48" s="20" t="s">
        <v>155</v>
      </c>
      <c r="B48" s="178"/>
      <c r="C48" s="284"/>
      <c r="D48" s="283"/>
      <c r="E48" s="284"/>
      <c r="F48" s="21">
        <f t="shared" si="22"/>
        <v>0</v>
      </c>
      <c r="G48" s="156">
        <f>F48*'Consolidated Budget'!G$8</f>
        <v>0</v>
      </c>
      <c r="H48" s="385"/>
      <c r="I48" s="385"/>
      <c r="J48" s="372"/>
      <c r="K48" s="286"/>
      <c r="L48" s="179"/>
      <c r="M48" s="287"/>
      <c r="N48" s="286"/>
      <c r="O48" s="179"/>
      <c r="P48" s="287"/>
      <c r="Q48" s="291">
        <f t="shared" si="21"/>
        <v>0</v>
      </c>
      <c r="R48" s="22">
        <f t="shared" si="23"/>
        <v>0</v>
      </c>
      <c r="S48" s="23">
        <f t="shared" si="17"/>
        <v>0</v>
      </c>
    </row>
    <row r="49" spans="1:19" ht="13" x14ac:dyDescent="0.25">
      <c r="A49" s="20" t="s">
        <v>156</v>
      </c>
      <c r="B49" s="178"/>
      <c r="C49" s="284"/>
      <c r="D49" s="283"/>
      <c r="E49" s="284"/>
      <c r="F49" s="21">
        <f t="shared" si="22"/>
        <v>0</v>
      </c>
      <c r="G49" s="156">
        <f>F49*'Consolidated Budget'!G$8</f>
        <v>0</v>
      </c>
      <c r="H49" s="385"/>
      <c r="I49" s="385"/>
      <c r="J49" s="372"/>
      <c r="K49" s="286"/>
      <c r="L49" s="179"/>
      <c r="M49" s="287"/>
      <c r="N49" s="286"/>
      <c r="O49" s="179"/>
      <c r="P49" s="287"/>
      <c r="Q49" s="291">
        <f t="shared" si="21"/>
        <v>0</v>
      </c>
      <c r="R49" s="22">
        <f t="shared" si="23"/>
        <v>0</v>
      </c>
      <c r="S49" s="23">
        <f t="shared" si="17"/>
        <v>0</v>
      </c>
    </row>
    <row r="50" spans="1:19" ht="13" x14ac:dyDescent="0.25">
      <c r="A50" s="20" t="s">
        <v>157</v>
      </c>
      <c r="B50" s="178"/>
      <c r="C50" s="284"/>
      <c r="D50" s="283"/>
      <c r="E50" s="284"/>
      <c r="F50" s="21">
        <f t="shared" si="22"/>
        <v>0</v>
      </c>
      <c r="G50" s="156">
        <f>F50*'Consolidated Budget'!G$8</f>
        <v>0</v>
      </c>
      <c r="H50" s="385"/>
      <c r="I50" s="385"/>
      <c r="J50" s="372"/>
      <c r="K50" s="286"/>
      <c r="L50" s="179"/>
      <c r="M50" s="287"/>
      <c r="N50" s="286"/>
      <c r="O50" s="179"/>
      <c r="P50" s="287"/>
      <c r="Q50" s="291">
        <f t="shared" si="21"/>
        <v>0</v>
      </c>
      <c r="R50" s="22">
        <f t="shared" si="23"/>
        <v>0</v>
      </c>
      <c r="S50" s="23">
        <f t="shared" si="17"/>
        <v>0</v>
      </c>
    </row>
    <row r="51" spans="1:19" ht="13" x14ac:dyDescent="0.25">
      <c r="A51" s="24" t="s">
        <v>158</v>
      </c>
      <c r="B51" s="25" t="s">
        <v>94</v>
      </c>
      <c r="C51" s="866"/>
      <c r="D51" s="866"/>
      <c r="E51" s="866"/>
      <c r="F51" s="26">
        <f>SUM(F52:F59)</f>
        <v>0</v>
      </c>
      <c r="G51" s="26">
        <f>SUM(G52:G59)</f>
        <v>0</v>
      </c>
      <c r="H51" s="387">
        <f t="shared" ref="H51:I51" si="24">SUM(H52:H59)</f>
        <v>0</v>
      </c>
      <c r="I51" s="387">
        <f t="shared" si="24"/>
        <v>0</v>
      </c>
      <c r="J51" s="372"/>
      <c r="K51" s="26">
        <f t="shared" ref="K51:L51" si="25">SUM(K52:K59)</f>
        <v>0</v>
      </c>
      <c r="L51" s="26">
        <f t="shared" si="25"/>
        <v>0</v>
      </c>
      <c r="M51" s="287"/>
      <c r="N51" s="26">
        <f t="shared" ref="N51:S51" si="26">SUM(N52:N59)</f>
        <v>0</v>
      </c>
      <c r="O51" s="26">
        <f t="shared" si="26"/>
        <v>0</v>
      </c>
      <c r="P51" s="26">
        <f t="shared" si="26"/>
        <v>0</v>
      </c>
      <c r="Q51" s="26">
        <f t="shared" si="26"/>
        <v>0</v>
      </c>
      <c r="R51" s="26">
        <f t="shared" si="26"/>
        <v>0</v>
      </c>
      <c r="S51" s="26">
        <f t="shared" si="26"/>
        <v>0</v>
      </c>
    </row>
    <row r="52" spans="1:19" ht="13" x14ac:dyDescent="0.25">
      <c r="A52" s="28" t="s">
        <v>159</v>
      </c>
      <c r="B52" s="288"/>
      <c r="C52" s="289"/>
      <c r="D52" s="289"/>
      <c r="E52" s="290"/>
      <c r="F52" s="21">
        <f t="shared" ref="F52:F59" si="27">D52*E52</f>
        <v>0</v>
      </c>
      <c r="G52" s="156">
        <f>F52*'Consolidated Budget'!G$8</f>
        <v>0</v>
      </c>
      <c r="H52" s="385"/>
      <c r="I52" s="385"/>
      <c r="J52" s="372"/>
      <c r="K52" s="286"/>
      <c r="L52" s="179"/>
      <c r="M52" s="287"/>
      <c r="N52" s="286"/>
      <c r="O52" s="179"/>
      <c r="P52" s="287"/>
      <c r="Q52" s="291">
        <f t="shared" ref="Q52:Q59" si="28">I52+L52+O52</f>
        <v>0</v>
      </c>
      <c r="R52" s="22">
        <f t="shared" ref="R52:R58" si="29">$G52-Q52</f>
        <v>0</v>
      </c>
      <c r="S52" s="23">
        <f t="shared" si="17"/>
        <v>0</v>
      </c>
    </row>
    <row r="53" spans="1:19" ht="13" x14ac:dyDescent="0.25">
      <c r="A53" s="28" t="s">
        <v>160</v>
      </c>
      <c r="B53" s="288"/>
      <c r="C53" s="289"/>
      <c r="D53" s="289"/>
      <c r="E53" s="290"/>
      <c r="F53" s="21">
        <f t="shared" si="27"/>
        <v>0</v>
      </c>
      <c r="G53" s="156">
        <f>F53*'Consolidated Budget'!G$8</f>
        <v>0</v>
      </c>
      <c r="H53" s="385"/>
      <c r="I53" s="385"/>
      <c r="J53" s="372"/>
      <c r="K53" s="286"/>
      <c r="L53" s="179"/>
      <c r="M53" s="287"/>
      <c r="N53" s="286"/>
      <c r="O53" s="179"/>
      <c r="P53" s="287"/>
      <c r="Q53" s="291">
        <f t="shared" si="28"/>
        <v>0</v>
      </c>
      <c r="R53" s="22">
        <f t="shared" si="29"/>
        <v>0</v>
      </c>
      <c r="S53" s="23">
        <f t="shared" si="17"/>
        <v>0</v>
      </c>
    </row>
    <row r="54" spans="1:19" ht="13" x14ac:dyDescent="0.25">
      <c r="A54" s="28" t="s">
        <v>161</v>
      </c>
      <c r="B54" s="288"/>
      <c r="C54" s="289"/>
      <c r="D54" s="289"/>
      <c r="E54" s="290"/>
      <c r="F54" s="21">
        <f t="shared" si="27"/>
        <v>0</v>
      </c>
      <c r="G54" s="156">
        <f>F54*'Consolidated Budget'!G$8</f>
        <v>0</v>
      </c>
      <c r="H54" s="385"/>
      <c r="I54" s="385"/>
      <c r="J54" s="372"/>
      <c r="K54" s="286"/>
      <c r="L54" s="179"/>
      <c r="M54" s="287"/>
      <c r="N54" s="286"/>
      <c r="O54" s="179"/>
      <c r="P54" s="287"/>
      <c r="Q54" s="291">
        <f t="shared" si="28"/>
        <v>0</v>
      </c>
      <c r="R54" s="22">
        <f t="shared" si="29"/>
        <v>0</v>
      </c>
      <c r="S54" s="23">
        <f t="shared" si="17"/>
        <v>0</v>
      </c>
    </row>
    <row r="55" spans="1:19" ht="13" x14ac:dyDescent="0.25">
      <c r="A55" s="28" t="s">
        <v>162</v>
      </c>
      <c r="B55" s="288"/>
      <c r="C55" s="289"/>
      <c r="D55" s="289"/>
      <c r="E55" s="290"/>
      <c r="F55" s="21">
        <f t="shared" si="27"/>
        <v>0</v>
      </c>
      <c r="G55" s="156">
        <f>F55*'Consolidated Budget'!G$8</f>
        <v>0</v>
      </c>
      <c r="H55" s="385"/>
      <c r="I55" s="385"/>
      <c r="J55" s="372"/>
      <c r="K55" s="286"/>
      <c r="L55" s="179"/>
      <c r="M55" s="287"/>
      <c r="N55" s="286"/>
      <c r="O55" s="179"/>
      <c r="P55" s="287"/>
      <c r="Q55" s="291">
        <f t="shared" si="28"/>
        <v>0</v>
      </c>
      <c r="R55" s="22">
        <f t="shared" si="29"/>
        <v>0</v>
      </c>
      <c r="S55" s="23">
        <f t="shared" si="17"/>
        <v>0</v>
      </c>
    </row>
    <row r="56" spans="1:19" ht="13" x14ac:dyDescent="0.25">
      <c r="A56" s="28" t="s">
        <v>163</v>
      </c>
      <c r="B56" s="288"/>
      <c r="C56" s="289"/>
      <c r="D56" s="289"/>
      <c r="E56" s="290"/>
      <c r="F56" s="21">
        <f t="shared" si="27"/>
        <v>0</v>
      </c>
      <c r="G56" s="156">
        <f>F56*'Consolidated Budget'!G$8</f>
        <v>0</v>
      </c>
      <c r="H56" s="385"/>
      <c r="I56" s="385"/>
      <c r="J56" s="372"/>
      <c r="K56" s="286"/>
      <c r="L56" s="179"/>
      <c r="M56" s="287"/>
      <c r="N56" s="286"/>
      <c r="O56" s="179"/>
      <c r="P56" s="287"/>
      <c r="Q56" s="291">
        <f t="shared" si="28"/>
        <v>0</v>
      </c>
      <c r="R56" s="22">
        <f t="shared" si="29"/>
        <v>0</v>
      </c>
      <c r="S56" s="23">
        <f t="shared" si="17"/>
        <v>0</v>
      </c>
    </row>
    <row r="57" spans="1:19" ht="13" x14ac:dyDescent="0.25">
      <c r="A57" s="28" t="s">
        <v>164</v>
      </c>
      <c r="B57" s="288"/>
      <c r="C57" s="289"/>
      <c r="D57" s="289"/>
      <c r="E57" s="290"/>
      <c r="F57" s="21">
        <f t="shared" si="27"/>
        <v>0</v>
      </c>
      <c r="G57" s="156">
        <f>F57*'Consolidated Budget'!G$8</f>
        <v>0</v>
      </c>
      <c r="H57" s="385"/>
      <c r="I57" s="385"/>
      <c r="J57" s="372"/>
      <c r="K57" s="286"/>
      <c r="L57" s="179"/>
      <c r="M57" s="287"/>
      <c r="N57" s="286"/>
      <c r="O57" s="179"/>
      <c r="P57" s="287"/>
      <c r="Q57" s="291">
        <f t="shared" si="28"/>
        <v>0</v>
      </c>
      <c r="R57" s="22">
        <f t="shared" si="29"/>
        <v>0</v>
      </c>
      <c r="S57" s="23">
        <f t="shared" si="17"/>
        <v>0</v>
      </c>
    </row>
    <row r="58" spans="1:19" ht="13" x14ac:dyDescent="0.25">
      <c r="A58" s="28" t="s">
        <v>165</v>
      </c>
      <c r="B58" s="288"/>
      <c r="C58" s="289"/>
      <c r="D58" s="289"/>
      <c r="E58" s="290"/>
      <c r="F58" s="21">
        <f t="shared" si="27"/>
        <v>0</v>
      </c>
      <c r="G58" s="156">
        <f>F58*'Consolidated Budget'!G$8</f>
        <v>0</v>
      </c>
      <c r="H58" s="385"/>
      <c r="I58" s="385"/>
      <c r="J58" s="372"/>
      <c r="K58" s="286"/>
      <c r="L58" s="179"/>
      <c r="M58" s="287"/>
      <c r="N58" s="286"/>
      <c r="O58" s="179"/>
      <c r="P58" s="287"/>
      <c r="Q58" s="291">
        <f t="shared" si="28"/>
        <v>0</v>
      </c>
      <c r="R58" s="22">
        <f t="shared" si="29"/>
        <v>0</v>
      </c>
      <c r="S58" s="23">
        <f t="shared" si="17"/>
        <v>0</v>
      </c>
    </row>
    <row r="59" spans="1:19" ht="13" x14ac:dyDescent="0.25">
      <c r="A59" s="28" t="s">
        <v>166</v>
      </c>
      <c r="B59" s="288"/>
      <c r="C59" s="289"/>
      <c r="D59" s="289"/>
      <c r="E59" s="290"/>
      <c r="F59" s="21">
        <f t="shared" si="27"/>
        <v>0</v>
      </c>
      <c r="G59" s="156">
        <f>F59*'Consolidated Budget'!G$8</f>
        <v>0</v>
      </c>
      <c r="H59" s="385"/>
      <c r="I59" s="385"/>
      <c r="J59" s="372"/>
      <c r="K59" s="286"/>
      <c r="L59" s="179"/>
      <c r="M59" s="287"/>
      <c r="N59" s="286"/>
      <c r="O59" s="179"/>
      <c r="P59" s="287"/>
      <c r="Q59" s="291">
        <f t="shared" si="28"/>
        <v>0</v>
      </c>
      <c r="R59" s="22"/>
      <c r="S59" s="23">
        <f t="shared" si="17"/>
        <v>0</v>
      </c>
    </row>
    <row r="60" spans="1:19" ht="13" x14ac:dyDescent="0.25">
      <c r="A60" s="24" t="s">
        <v>167</v>
      </c>
      <c r="B60" s="25" t="s">
        <v>95</v>
      </c>
      <c r="C60" s="866"/>
      <c r="D60" s="866"/>
      <c r="E60" s="866"/>
      <c r="F60" s="26">
        <f>SUM(F61:F68)</f>
        <v>0</v>
      </c>
      <c r="G60" s="26">
        <f>SUM(G61:G68)</f>
        <v>0</v>
      </c>
      <c r="H60" s="387">
        <f t="shared" ref="H60:I60" si="30">SUM(H61:H68)</f>
        <v>0</v>
      </c>
      <c r="I60" s="387">
        <f t="shared" si="30"/>
        <v>0</v>
      </c>
      <c r="J60" s="372"/>
      <c r="K60" s="26">
        <f t="shared" ref="K60:L60" si="31">SUM(K61:K68)</f>
        <v>0</v>
      </c>
      <c r="L60" s="26">
        <f t="shared" si="31"/>
        <v>0</v>
      </c>
      <c r="M60" s="287"/>
      <c r="N60" s="26">
        <f t="shared" ref="N60:R60" si="32">SUM(N61:N68)</f>
        <v>0</v>
      </c>
      <c r="O60" s="26">
        <f t="shared" si="32"/>
        <v>0</v>
      </c>
      <c r="P60" s="26">
        <f t="shared" si="32"/>
        <v>0</v>
      </c>
      <c r="Q60" s="26">
        <f t="shared" si="32"/>
        <v>0</v>
      </c>
      <c r="R60" s="26">
        <f t="shared" si="32"/>
        <v>0</v>
      </c>
      <c r="S60" s="23">
        <f t="shared" si="17"/>
        <v>0</v>
      </c>
    </row>
    <row r="61" spans="1:19" ht="13" x14ac:dyDescent="0.25">
      <c r="A61" s="28" t="s">
        <v>168</v>
      </c>
      <c r="B61" s="288"/>
      <c r="C61" s="289"/>
      <c r="D61" s="423"/>
      <c r="E61" s="297"/>
      <c r="F61" s="424">
        <f t="shared" ref="F61:F68" si="33">D61*E61</f>
        <v>0</v>
      </c>
      <c r="G61" s="156">
        <f>F61*'Consolidated Budget'!G$8</f>
        <v>0</v>
      </c>
      <c r="H61" s="419"/>
      <c r="I61" s="420"/>
      <c r="J61" s="372"/>
      <c r="K61" s="286"/>
      <c r="L61" s="179"/>
      <c r="M61" s="287"/>
      <c r="N61" s="286"/>
      <c r="O61" s="179"/>
      <c r="P61" s="287"/>
      <c r="Q61" s="291">
        <f t="shared" ref="Q61:Q68" si="34">I61+L61+O61</f>
        <v>0</v>
      </c>
      <c r="R61" s="22">
        <f t="shared" ref="R61:R68" si="35">$G61-Q61</f>
        <v>0</v>
      </c>
      <c r="S61" s="23">
        <f t="shared" si="17"/>
        <v>0</v>
      </c>
    </row>
    <row r="62" spans="1:19" ht="13" x14ac:dyDescent="0.25">
      <c r="A62" s="28" t="s">
        <v>170</v>
      </c>
      <c r="B62" s="288"/>
      <c r="C62" s="289"/>
      <c r="D62" s="423"/>
      <c r="E62" s="297"/>
      <c r="F62" s="424">
        <f t="shared" si="33"/>
        <v>0</v>
      </c>
      <c r="G62" s="156">
        <f>F62*'Consolidated Budget'!G$8</f>
        <v>0</v>
      </c>
      <c r="H62" s="419"/>
      <c r="I62" s="420"/>
      <c r="J62" s="372"/>
      <c r="K62" s="286"/>
      <c r="L62" s="179"/>
      <c r="M62" s="287"/>
      <c r="N62" s="286"/>
      <c r="O62" s="179"/>
      <c r="P62" s="287"/>
      <c r="Q62" s="291">
        <f t="shared" si="34"/>
        <v>0</v>
      </c>
      <c r="R62" s="22">
        <f t="shared" si="35"/>
        <v>0</v>
      </c>
      <c r="S62" s="23">
        <f t="shared" si="17"/>
        <v>0</v>
      </c>
    </row>
    <row r="63" spans="1:19" ht="13" x14ac:dyDescent="0.25">
      <c r="A63" s="28" t="s">
        <v>172</v>
      </c>
      <c r="B63" s="288"/>
      <c r="C63" s="289"/>
      <c r="D63" s="413"/>
      <c r="E63" s="297"/>
      <c r="F63" s="424">
        <f t="shared" si="33"/>
        <v>0</v>
      </c>
      <c r="G63" s="156">
        <f>F63*'Consolidated Budget'!G$8</f>
        <v>0</v>
      </c>
      <c r="H63" s="425"/>
      <c r="I63" s="425"/>
      <c r="J63" s="372"/>
      <c r="K63" s="286"/>
      <c r="L63" s="179"/>
      <c r="M63" s="287"/>
      <c r="N63" s="286"/>
      <c r="O63" s="179"/>
      <c r="P63" s="287"/>
      <c r="Q63" s="291">
        <f t="shared" si="34"/>
        <v>0</v>
      </c>
      <c r="R63" s="22">
        <f t="shared" si="35"/>
        <v>0</v>
      </c>
      <c r="S63" s="23">
        <f t="shared" si="17"/>
        <v>0</v>
      </c>
    </row>
    <row r="64" spans="1:19" ht="13" x14ac:dyDescent="0.25">
      <c r="A64" s="28" t="s">
        <v>176</v>
      </c>
      <c r="B64" s="288"/>
      <c r="C64" s="289"/>
      <c r="D64" s="413"/>
      <c r="E64" s="297"/>
      <c r="F64" s="424">
        <f t="shared" si="33"/>
        <v>0</v>
      </c>
      <c r="G64" s="156">
        <f>F64*'Consolidated Budget'!G$8</f>
        <v>0</v>
      </c>
      <c r="H64" s="425"/>
      <c r="I64" s="425"/>
      <c r="J64" s="372"/>
      <c r="K64" s="286">
        <v>0</v>
      </c>
      <c r="L64" s="179">
        <v>0</v>
      </c>
      <c r="M64" s="287"/>
      <c r="N64" s="286"/>
      <c r="O64" s="179"/>
      <c r="P64" s="287"/>
      <c r="Q64" s="291">
        <f t="shared" si="34"/>
        <v>0</v>
      </c>
      <c r="R64" s="22">
        <f t="shared" si="35"/>
        <v>0</v>
      </c>
      <c r="S64" s="23">
        <f t="shared" si="17"/>
        <v>0</v>
      </c>
    </row>
    <row r="65" spans="1:19" ht="13" x14ac:dyDescent="0.25">
      <c r="A65" s="28" t="s">
        <v>178</v>
      </c>
      <c r="B65" s="288"/>
      <c r="C65" s="289"/>
      <c r="D65" s="413"/>
      <c r="E65" s="297"/>
      <c r="F65" s="424">
        <f t="shared" si="33"/>
        <v>0</v>
      </c>
      <c r="G65" s="156">
        <f>F65*'Consolidated Budget'!G$8</f>
        <v>0</v>
      </c>
      <c r="H65" s="425"/>
      <c r="I65" s="425"/>
      <c r="J65" s="372"/>
      <c r="K65" s="286"/>
      <c r="L65" s="179"/>
      <c r="M65" s="287"/>
      <c r="N65" s="286"/>
      <c r="O65" s="179"/>
      <c r="P65" s="287"/>
      <c r="Q65" s="291">
        <f t="shared" si="34"/>
        <v>0</v>
      </c>
      <c r="R65" s="22">
        <f t="shared" si="35"/>
        <v>0</v>
      </c>
      <c r="S65" s="23">
        <f t="shared" si="17"/>
        <v>0</v>
      </c>
    </row>
    <row r="66" spans="1:19" ht="13" x14ac:dyDescent="0.25">
      <c r="A66" s="28" t="s">
        <v>180</v>
      </c>
      <c r="B66" s="288"/>
      <c r="C66" s="289"/>
      <c r="D66" s="413"/>
      <c r="E66" s="297"/>
      <c r="F66" s="424">
        <f t="shared" si="33"/>
        <v>0</v>
      </c>
      <c r="G66" s="156">
        <f>F66*'Consolidated Budget'!G$8</f>
        <v>0</v>
      </c>
      <c r="H66" s="425"/>
      <c r="I66" s="425"/>
      <c r="J66" s="372"/>
      <c r="K66" s="286"/>
      <c r="L66" s="179"/>
      <c r="M66" s="287"/>
      <c r="N66" s="286"/>
      <c r="O66" s="179"/>
      <c r="P66" s="287"/>
      <c r="Q66" s="291">
        <f t="shared" si="34"/>
        <v>0</v>
      </c>
      <c r="R66" s="22">
        <f t="shared" si="35"/>
        <v>0</v>
      </c>
      <c r="S66" s="23">
        <f t="shared" si="17"/>
        <v>0</v>
      </c>
    </row>
    <row r="67" spans="1:19" ht="13" x14ac:dyDescent="0.25">
      <c r="A67" s="28" t="s">
        <v>181</v>
      </c>
      <c r="B67" s="288"/>
      <c r="C67" s="289"/>
      <c r="D67" s="413"/>
      <c r="E67" s="297"/>
      <c r="F67" s="424">
        <f t="shared" si="33"/>
        <v>0</v>
      </c>
      <c r="G67" s="156">
        <f>F67*'Consolidated Budget'!G$8</f>
        <v>0</v>
      </c>
      <c r="H67" s="425"/>
      <c r="I67" s="425"/>
      <c r="J67" s="372"/>
      <c r="K67" s="286"/>
      <c r="L67" s="179"/>
      <c r="M67" s="287"/>
      <c r="N67" s="286"/>
      <c r="O67" s="179"/>
      <c r="P67" s="287"/>
      <c r="Q67" s="291">
        <f t="shared" si="34"/>
        <v>0</v>
      </c>
      <c r="R67" s="22">
        <f t="shared" si="35"/>
        <v>0</v>
      </c>
      <c r="S67" s="23">
        <f t="shared" si="17"/>
        <v>0</v>
      </c>
    </row>
    <row r="68" spans="1:19" ht="13" x14ac:dyDescent="0.25">
      <c r="A68" s="28" t="s">
        <v>182</v>
      </c>
      <c r="B68" s="311"/>
      <c r="C68" s="297"/>
      <c r="D68" s="413"/>
      <c r="E68" s="414"/>
      <c r="F68" s="424">
        <f t="shared" si="33"/>
        <v>0</v>
      </c>
      <c r="G68" s="156">
        <f>F68*'Consolidated Budget'!G$8</f>
        <v>0</v>
      </c>
      <c r="H68" s="425"/>
      <c r="I68" s="425"/>
      <c r="J68" s="372"/>
      <c r="K68" s="286"/>
      <c r="L68" s="179"/>
      <c r="M68" s="287"/>
      <c r="N68" s="286"/>
      <c r="O68" s="179"/>
      <c r="P68" s="287"/>
      <c r="Q68" s="291">
        <f t="shared" si="34"/>
        <v>0</v>
      </c>
      <c r="R68" s="22">
        <f t="shared" si="35"/>
        <v>0</v>
      </c>
      <c r="S68" s="23">
        <f t="shared" si="17"/>
        <v>0</v>
      </c>
    </row>
    <row r="69" spans="1:19" ht="13" x14ac:dyDescent="0.25">
      <c r="A69" s="24" t="s">
        <v>184</v>
      </c>
      <c r="B69" s="25" t="s">
        <v>41</v>
      </c>
      <c r="C69" s="866"/>
      <c r="D69" s="866"/>
      <c r="E69" s="866"/>
      <c r="F69" s="26">
        <f>SUM(F70:F77)</f>
        <v>0</v>
      </c>
      <c r="G69" s="26">
        <f>SUM(G70:G77)</f>
        <v>0</v>
      </c>
      <c r="H69" s="387">
        <f t="shared" ref="H69:I69" si="36">SUM(H70:H77)</f>
        <v>0</v>
      </c>
      <c r="I69" s="387">
        <f t="shared" si="36"/>
        <v>0</v>
      </c>
      <c r="J69" s="372"/>
      <c r="K69" s="26">
        <f t="shared" ref="K69:L69" si="37">SUM(K70:K77)</f>
        <v>0</v>
      </c>
      <c r="L69" s="26">
        <f t="shared" si="37"/>
        <v>0</v>
      </c>
      <c r="M69" s="287"/>
      <c r="N69" s="26">
        <f t="shared" ref="N69:S69" si="38">SUM(N70:N77)</f>
        <v>0</v>
      </c>
      <c r="O69" s="26">
        <f t="shared" si="38"/>
        <v>0</v>
      </c>
      <c r="P69" s="26">
        <f t="shared" si="38"/>
        <v>0</v>
      </c>
      <c r="Q69" s="26">
        <f t="shared" si="38"/>
        <v>0</v>
      </c>
      <c r="R69" s="26">
        <f t="shared" si="38"/>
        <v>0</v>
      </c>
      <c r="S69" s="26">
        <f t="shared" si="38"/>
        <v>0</v>
      </c>
    </row>
    <row r="70" spans="1:19" ht="13" x14ac:dyDescent="0.25">
      <c r="A70" s="28" t="s">
        <v>185</v>
      </c>
      <c r="B70" s="311"/>
      <c r="C70" s="297"/>
      <c r="D70" s="297"/>
      <c r="E70" s="414"/>
      <c r="F70" s="426">
        <f>D70*E70</f>
        <v>0</v>
      </c>
      <c r="G70" s="156">
        <f>F70*'Consolidated Budget'!G$8</f>
        <v>0</v>
      </c>
      <c r="H70" s="425"/>
      <c r="I70" s="425"/>
      <c r="J70" s="372"/>
      <c r="K70" s="286"/>
      <c r="L70" s="179"/>
      <c r="M70" s="287"/>
      <c r="N70" s="286"/>
      <c r="O70" s="179"/>
      <c r="P70" s="287"/>
      <c r="Q70" s="291">
        <f t="shared" ref="Q70:Q77" si="39">I70+L70+O70</f>
        <v>0</v>
      </c>
      <c r="R70" s="22">
        <f t="shared" ref="R70:R77" si="40">$G70-Q70</f>
        <v>0</v>
      </c>
      <c r="S70" s="23">
        <f t="shared" si="17"/>
        <v>0</v>
      </c>
    </row>
    <row r="71" spans="1:19" ht="13" x14ac:dyDescent="0.25">
      <c r="A71" s="28" t="s">
        <v>186</v>
      </c>
      <c r="B71" s="288"/>
      <c r="C71" s="289"/>
      <c r="D71" s="289"/>
      <c r="E71" s="290"/>
      <c r="F71" s="21">
        <f t="shared" ref="F71:F77" si="41">D71*E71</f>
        <v>0</v>
      </c>
      <c r="G71" s="156">
        <f>F71*'Consolidated Budget'!G$8</f>
        <v>0</v>
      </c>
      <c r="H71" s="385"/>
      <c r="I71" s="385"/>
      <c r="J71" s="372"/>
      <c r="K71" s="286"/>
      <c r="L71" s="179"/>
      <c r="M71" s="287"/>
      <c r="N71" s="286"/>
      <c r="O71" s="179"/>
      <c r="P71" s="287"/>
      <c r="Q71" s="291">
        <f t="shared" si="39"/>
        <v>0</v>
      </c>
      <c r="R71" s="22">
        <f t="shared" si="40"/>
        <v>0</v>
      </c>
      <c r="S71" s="23">
        <f t="shared" si="17"/>
        <v>0</v>
      </c>
    </row>
    <row r="72" spans="1:19" ht="13" x14ac:dyDescent="0.25">
      <c r="A72" s="28" t="s">
        <v>187</v>
      </c>
      <c r="B72" s="288"/>
      <c r="C72" s="289"/>
      <c r="D72" s="289"/>
      <c r="E72" s="290"/>
      <c r="F72" s="21">
        <f t="shared" si="41"/>
        <v>0</v>
      </c>
      <c r="G72" s="156">
        <f>F72*'Consolidated Budget'!G$8</f>
        <v>0</v>
      </c>
      <c r="H72" s="385"/>
      <c r="I72" s="385"/>
      <c r="J72" s="372"/>
      <c r="K72" s="286"/>
      <c r="L72" s="179"/>
      <c r="M72" s="287"/>
      <c r="N72" s="286"/>
      <c r="O72" s="179"/>
      <c r="P72" s="287"/>
      <c r="Q72" s="291">
        <f t="shared" si="39"/>
        <v>0</v>
      </c>
      <c r="R72" s="22">
        <f t="shared" si="40"/>
        <v>0</v>
      </c>
      <c r="S72" s="23">
        <f t="shared" si="17"/>
        <v>0</v>
      </c>
    </row>
    <row r="73" spans="1:19" ht="13" x14ac:dyDescent="0.25">
      <c r="A73" s="28" t="s">
        <v>188</v>
      </c>
      <c r="B73" s="288"/>
      <c r="C73" s="289"/>
      <c r="D73" s="289"/>
      <c r="E73" s="290"/>
      <c r="F73" s="21">
        <f t="shared" si="41"/>
        <v>0</v>
      </c>
      <c r="G73" s="156">
        <f>F73*'Consolidated Budget'!G$8</f>
        <v>0</v>
      </c>
      <c r="H73" s="385"/>
      <c r="I73" s="385"/>
      <c r="J73" s="372"/>
      <c r="K73" s="286"/>
      <c r="L73" s="179"/>
      <c r="M73" s="287"/>
      <c r="N73" s="286"/>
      <c r="O73" s="179"/>
      <c r="P73" s="287"/>
      <c r="Q73" s="291">
        <f t="shared" si="39"/>
        <v>0</v>
      </c>
      <c r="R73" s="22">
        <f t="shared" si="40"/>
        <v>0</v>
      </c>
      <c r="S73" s="23">
        <f t="shared" si="17"/>
        <v>0</v>
      </c>
    </row>
    <row r="74" spans="1:19" ht="13" x14ac:dyDescent="0.25">
      <c r="A74" s="28" t="s">
        <v>189</v>
      </c>
      <c r="B74" s="288"/>
      <c r="C74" s="289"/>
      <c r="D74" s="289"/>
      <c r="E74" s="290"/>
      <c r="F74" s="21">
        <f t="shared" si="41"/>
        <v>0</v>
      </c>
      <c r="G74" s="156">
        <f>F74*'Consolidated Budget'!G$8</f>
        <v>0</v>
      </c>
      <c r="H74" s="385"/>
      <c r="I74" s="385"/>
      <c r="J74" s="372"/>
      <c r="K74" s="286"/>
      <c r="L74" s="179"/>
      <c r="M74" s="287"/>
      <c r="N74" s="286"/>
      <c r="O74" s="179"/>
      <c r="P74" s="287"/>
      <c r="Q74" s="291">
        <f t="shared" si="39"/>
        <v>0</v>
      </c>
      <c r="R74" s="22">
        <f t="shared" si="40"/>
        <v>0</v>
      </c>
      <c r="S74" s="23">
        <f t="shared" si="17"/>
        <v>0</v>
      </c>
    </row>
    <row r="75" spans="1:19" ht="13" x14ac:dyDescent="0.25">
      <c r="A75" s="28" t="s">
        <v>190</v>
      </c>
      <c r="B75" s="288"/>
      <c r="C75" s="289"/>
      <c r="D75" s="289"/>
      <c r="E75" s="290"/>
      <c r="F75" s="21">
        <f t="shared" si="41"/>
        <v>0</v>
      </c>
      <c r="G75" s="156">
        <f>F75*'Consolidated Budget'!G$8</f>
        <v>0</v>
      </c>
      <c r="H75" s="385"/>
      <c r="I75" s="385"/>
      <c r="J75" s="372"/>
      <c r="K75" s="286"/>
      <c r="L75" s="179"/>
      <c r="M75" s="287"/>
      <c r="N75" s="286"/>
      <c r="O75" s="179"/>
      <c r="P75" s="287"/>
      <c r="Q75" s="291">
        <f t="shared" si="39"/>
        <v>0</v>
      </c>
      <c r="R75" s="22">
        <f t="shared" si="40"/>
        <v>0</v>
      </c>
      <c r="S75" s="23">
        <f t="shared" si="17"/>
        <v>0</v>
      </c>
    </row>
    <row r="76" spans="1:19" ht="13" x14ac:dyDescent="0.25">
      <c r="A76" s="28" t="s">
        <v>191</v>
      </c>
      <c r="B76" s="288"/>
      <c r="C76" s="289"/>
      <c r="D76" s="289"/>
      <c r="E76" s="290"/>
      <c r="F76" s="21">
        <f t="shared" si="41"/>
        <v>0</v>
      </c>
      <c r="G76" s="156">
        <f>F76*'Consolidated Budget'!G$8</f>
        <v>0</v>
      </c>
      <c r="H76" s="385"/>
      <c r="I76" s="385"/>
      <c r="J76" s="372"/>
      <c r="K76" s="286"/>
      <c r="L76" s="179"/>
      <c r="M76" s="287"/>
      <c r="N76" s="286"/>
      <c r="O76" s="179"/>
      <c r="P76" s="287"/>
      <c r="Q76" s="291">
        <f t="shared" si="39"/>
        <v>0</v>
      </c>
      <c r="R76" s="22">
        <f t="shared" si="40"/>
        <v>0</v>
      </c>
      <c r="S76" s="23">
        <f t="shared" si="17"/>
        <v>0</v>
      </c>
    </row>
    <row r="77" spans="1:19" ht="13" x14ac:dyDescent="0.25">
      <c r="A77" s="28" t="s">
        <v>192</v>
      </c>
      <c r="B77" s="288"/>
      <c r="C77" s="289"/>
      <c r="D77" s="289"/>
      <c r="E77" s="290"/>
      <c r="F77" s="21">
        <f t="shared" si="41"/>
        <v>0</v>
      </c>
      <c r="G77" s="156">
        <f>F77*'Consolidated Budget'!G$8</f>
        <v>0</v>
      </c>
      <c r="H77" s="385"/>
      <c r="I77" s="385"/>
      <c r="J77" s="372"/>
      <c r="K77" s="286"/>
      <c r="L77" s="179"/>
      <c r="M77" s="287"/>
      <c r="N77" s="286"/>
      <c r="O77" s="179"/>
      <c r="P77" s="287"/>
      <c r="Q77" s="291">
        <f t="shared" si="39"/>
        <v>0</v>
      </c>
      <c r="R77" s="22">
        <f t="shared" si="40"/>
        <v>0</v>
      </c>
      <c r="S77" s="23">
        <f t="shared" si="17"/>
        <v>0</v>
      </c>
    </row>
    <row r="78" spans="1:19" ht="13" x14ac:dyDescent="0.25">
      <c r="A78" s="24" t="s">
        <v>193</v>
      </c>
      <c r="B78" s="25" t="s">
        <v>96</v>
      </c>
      <c r="C78" s="866"/>
      <c r="D78" s="866"/>
      <c r="E78" s="866"/>
      <c r="F78" s="26">
        <f>SUM(F79:F86)</f>
        <v>0</v>
      </c>
      <c r="G78" s="26">
        <f>SUM(G79:G86)</f>
        <v>0</v>
      </c>
      <c r="H78" s="387">
        <f t="shared" ref="H78:I78" si="42">SUM(H79:H86)</f>
        <v>0</v>
      </c>
      <c r="I78" s="387">
        <f t="shared" si="42"/>
        <v>0</v>
      </c>
      <c r="J78" s="372"/>
      <c r="K78" s="26">
        <f t="shared" ref="K78:L78" si="43">SUM(K79:K86)</f>
        <v>0</v>
      </c>
      <c r="L78" s="26">
        <f t="shared" si="43"/>
        <v>0</v>
      </c>
      <c r="M78" s="287"/>
      <c r="N78" s="26">
        <f t="shared" ref="N78:R78" si="44">SUM(N79:N86)</f>
        <v>0</v>
      </c>
      <c r="O78" s="26">
        <f t="shared" si="44"/>
        <v>0</v>
      </c>
      <c r="P78" s="26">
        <f t="shared" si="44"/>
        <v>0</v>
      </c>
      <c r="Q78" s="26">
        <f t="shared" si="44"/>
        <v>0</v>
      </c>
      <c r="R78" s="26">
        <f t="shared" si="44"/>
        <v>0</v>
      </c>
      <c r="S78" s="23">
        <f t="shared" si="17"/>
        <v>0</v>
      </c>
    </row>
    <row r="79" spans="1:19" ht="13" x14ac:dyDescent="0.25">
      <c r="A79" s="28" t="s">
        <v>194</v>
      </c>
      <c r="B79" s="311"/>
      <c r="C79" s="297"/>
      <c r="D79" s="297"/>
      <c r="E79" s="414"/>
      <c r="F79" s="424">
        <f t="shared" ref="F79:F86" si="45">D79*E79</f>
        <v>0</v>
      </c>
      <c r="G79" s="156">
        <f>F79*'Consolidated Budget'!G$8</f>
        <v>0</v>
      </c>
      <c r="H79" s="421"/>
      <c r="I79" s="422"/>
      <c r="J79" s="372"/>
      <c r="K79" s="286"/>
      <c r="L79" s="179"/>
      <c r="M79" s="287"/>
      <c r="N79" s="286"/>
      <c r="O79" s="179"/>
      <c r="P79" s="287"/>
      <c r="Q79" s="291">
        <f t="shared" ref="Q79:Q86" si="46">I79+L79+O79</f>
        <v>0</v>
      </c>
      <c r="R79" s="22">
        <f t="shared" ref="R79:R86" si="47">$G79-Q79</f>
        <v>0</v>
      </c>
      <c r="S79" s="23">
        <f t="shared" si="17"/>
        <v>0</v>
      </c>
    </row>
    <row r="80" spans="1:19" ht="13" x14ac:dyDescent="0.25">
      <c r="A80" s="28" t="s">
        <v>197</v>
      </c>
      <c r="B80" s="311"/>
      <c r="C80" s="297"/>
      <c r="D80" s="414"/>
      <c r="E80" s="297"/>
      <c r="F80" s="424">
        <f t="shared" si="45"/>
        <v>0</v>
      </c>
      <c r="G80" s="156">
        <f>F80*'Consolidated Budget'!G$8</f>
        <v>0</v>
      </c>
      <c r="H80" s="419"/>
      <c r="I80" s="420"/>
      <c r="J80" s="372"/>
      <c r="K80" s="286"/>
      <c r="L80" s="179"/>
      <c r="M80" s="287"/>
      <c r="N80" s="286"/>
      <c r="O80" s="179"/>
      <c r="P80" s="287"/>
      <c r="Q80" s="291">
        <f t="shared" si="46"/>
        <v>0</v>
      </c>
      <c r="R80" s="22">
        <f t="shared" si="47"/>
        <v>0</v>
      </c>
      <c r="S80" s="23">
        <f t="shared" si="17"/>
        <v>0</v>
      </c>
    </row>
    <row r="81" spans="1:19" ht="13" x14ac:dyDescent="0.25">
      <c r="A81" s="28" t="s">
        <v>199</v>
      </c>
      <c r="B81" s="311"/>
      <c r="C81" s="297"/>
      <c r="D81" s="414"/>
      <c r="E81" s="297"/>
      <c r="F81" s="424">
        <f t="shared" si="45"/>
        <v>0</v>
      </c>
      <c r="G81" s="156">
        <f>F81*'Consolidated Budget'!G$8</f>
        <v>0</v>
      </c>
      <c r="H81" s="419"/>
      <c r="I81" s="420"/>
      <c r="J81" s="372"/>
      <c r="K81" s="286"/>
      <c r="L81" s="179"/>
      <c r="M81" s="287"/>
      <c r="N81" s="286"/>
      <c r="O81" s="179"/>
      <c r="P81" s="287"/>
      <c r="Q81" s="291">
        <f t="shared" si="46"/>
        <v>0</v>
      </c>
      <c r="R81" s="22">
        <f t="shared" si="47"/>
        <v>0</v>
      </c>
      <c r="S81" s="23">
        <f t="shared" si="17"/>
        <v>0</v>
      </c>
    </row>
    <row r="82" spans="1:19" ht="13" x14ac:dyDescent="0.25">
      <c r="A82" s="28" t="s">
        <v>202</v>
      </c>
      <c r="B82" s="288"/>
      <c r="C82" s="289"/>
      <c r="D82" s="289"/>
      <c r="E82" s="290"/>
      <c r="F82" s="424">
        <f t="shared" si="45"/>
        <v>0</v>
      </c>
      <c r="G82" s="156">
        <f>F82*'Consolidated Budget'!G$8</f>
        <v>0</v>
      </c>
      <c r="H82" s="425"/>
      <c r="I82" s="425"/>
      <c r="J82" s="372"/>
      <c r="K82" s="286"/>
      <c r="L82" s="179"/>
      <c r="M82" s="287"/>
      <c r="N82" s="286"/>
      <c r="O82" s="179"/>
      <c r="P82" s="287"/>
      <c r="Q82" s="291">
        <f t="shared" si="46"/>
        <v>0</v>
      </c>
      <c r="R82" s="22">
        <f t="shared" si="47"/>
        <v>0</v>
      </c>
      <c r="S82" s="23">
        <f t="shared" si="17"/>
        <v>0</v>
      </c>
    </row>
    <row r="83" spans="1:19" ht="13" x14ac:dyDescent="0.25">
      <c r="A83" s="28" t="s">
        <v>203</v>
      </c>
      <c r="B83" s="288"/>
      <c r="C83" s="289"/>
      <c r="D83" s="289"/>
      <c r="E83" s="290"/>
      <c r="F83" s="424">
        <f t="shared" si="45"/>
        <v>0</v>
      </c>
      <c r="G83" s="156">
        <f>F83*'Consolidated Budget'!G$8</f>
        <v>0</v>
      </c>
      <c r="H83" s="425"/>
      <c r="I83" s="425"/>
      <c r="J83" s="372"/>
      <c r="K83" s="286"/>
      <c r="L83" s="179"/>
      <c r="M83" s="287"/>
      <c r="N83" s="286"/>
      <c r="O83" s="179"/>
      <c r="P83" s="287"/>
      <c r="Q83" s="291">
        <f t="shared" si="46"/>
        <v>0</v>
      </c>
      <c r="R83" s="22">
        <f t="shared" si="47"/>
        <v>0</v>
      </c>
      <c r="S83" s="23">
        <f t="shared" si="17"/>
        <v>0</v>
      </c>
    </row>
    <row r="84" spans="1:19" ht="13" x14ac:dyDescent="0.25">
      <c r="A84" s="28" t="s">
        <v>203</v>
      </c>
      <c r="B84" s="288"/>
      <c r="C84" s="289"/>
      <c r="D84" s="289"/>
      <c r="E84" s="290"/>
      <c r="F84" s="21">
        <f t="shared" si="45"/>
        <v>0</v>
      </c>
      <c r="G84" s="156">
        <f>F84*'Consolidated Budget'!G$8</f>
        <v>0</v>
      </c>
      <c r="H84" s="385"/>
      <c r="I84" s="385"/>
      <c r="J84" s="372"/>
      <c r="K84" s="286"/>
      <c r="L84" s="179"/>
      <c r="M84" s="287"/>
      <c r="N84" s="286"/>
      <c r="O84" s="179"/>
      <c r="P84" s="287"/>
      <c r="Q84" s="291">
        <f t="shared" si="46"/>
        <v>0</v>
      </c>
      <c r="R84" s="22">
        <f t="shared" si="47"/>
        <v>0</v>
      </c>
      <c r="S84" s="23">
        <f t="shared" si="17"/>
        <v>0</v>
      </c>
    </row>
    <row r="85" spans="1:19" ht="13" x14ac:dyDescent="0.25">
      <c r="A85" s="28" t="s">
        <v>203</v>
      </c>
      <c r="B85" s="288"/>
      <c r="C85" s="289"/>
      <c r="D85" s="289"/>
      <c r="E85" s="290"/>
      <c r="F85" s="21">
        <f t="shared" si="45"/>
        <v>0</v>
      </c>
      <c r="G85" s="156">
        <f>F85*'Consolidated Budget'!G$8</f>
        <v>0</v>
      </c>
      <c r="H85" s="385"/>
      <c r="I85" s="385"/>
      <c r="J85" s="372"/>
      <c r="K85" s="286"/>
      <c r="L85" s="179"/>
      <c r="M85" s="287"/>
      <c r="N85" s="286"/>
      <c r="O85" s="179"/>
      <c r="P85" s="287"/>
      <c r="Q85" s="291">
        <f t="shared" si="46"/>
        <v>0</v>
      </c>
      <c r="R85" s="22">
        <f t="shared" si="47"/>
        <v>0</v>
      </c>
      <c r="S85" s="23">
        <f t="shared" si="17"/>
        <v>0</v>
      </c>
    </row>
    <row r="86" spans="1:19" ht="13" x14ac:dyDescent="0.25">
      <c r="A86" s="28" t="s">
        <v>203</v>
      </c>
      <c r="B86" s="288"/>
      <c r="C86" s="289"/>
      <c r="D86" s="289"/>
      <c r="E86" s="290"/>
      <c r="F86" s="21">
        <f t="shared" si="45"/>
        <v>0</v>
      </c>
      <c r="G86" s="156">
        <f>F86*'Consolidated Budget'!G$8</f>
        <v>0</v>
      </c>
      <c r="H86" s="385"/>
      <c r="I86" s="385"/>
      <c r="J86" s="372"/>
      <c r="K86" s="286"/>
      <c r="L86" s="179"/>
      <c r="M86" s="287"/>
      <c r="N86" s="286"/>
      <c r="O86" s="179"/>
      <c r="P86" s="287"/>
      <c r="Q86" s="291">
        <f t="shared" si="46"/>
        <v>0</v>
      </c>
      <c r="R86" s="22">
        <f t="shared" si="47"/>
        <v>0</v>
      </c>
      <c r="S86" s="23">
        <f t="shared" si="17"/>
        <v>0</v>
      </c>
    </row>
    <row r="87" spans="1:19" ht="13" x14ac:dyDescent="0.25">
      <c r="A87" s="24" t="s">
        <v>204</v>
      </c>
      <c r="B87" s="25" t="s">
        <v>97</v>
      </c>
      <c r="C87" s="866"/>
      <c r="D87" s="866"/>
      <c r="E87" s="866"/>
      <c r="F87" s="26">
        <f>SUM(F88:F95)</f>
        <v>0</v>
      </c>
      <c r="G87" s="26">
        <f>SUM(G88:G95)</f>
        <v>0</v>
      </c>
      <c r="H87" s="387">
        <f t="shared" ref="H87:I87" si="48">SUM(H88:H95)</f>
        <v>0</v>
      </c>
      <c r="I87" s="387">
        <f t="shared" si="48"/>
        <v>0</v>
      </c>
      <c r="J87" s="372"/>
      <c r="K87" s="26">
        <f t="shared" ref="K87:L87" si="49">SUM(K88:K95)</f>
        <v>0</v>
      </c>
      <c r="L87" s="26">
        <f t="shared" si="49"/>
        <v>0</v>
      </c>
      <c r="M87" s="287"/>
      <c r="N87" s="26">
        <f t="shared" ref="N87:R87" si="50">SUM(N88:N95)</f>
        <v>0</v>
      </c>
      <c r="O87" s="26">
        <f t="shared" si="50"/>
        <v>0</v>
      </c>
      <c r="P87" s="26">
        <f t="shared" si="50"/>
        <v>0</v>
      </c>
      <c r="Q87" s="26">
        <f t="shared" si="50"/>
        <v>0</v>
      </c>
      <c r="R87" s="26">
        <f t="shared" si="50"/>
        <v>0</v>
      </c>
      <c r="S87" s="23">
        <f t="shared" si="17"/>
        <v>0</v>
      </c>
    </row>
    <row r="88" spans="1:19" ht="13" x14ac:dyDescent="0.25">
      <c r="A88" s="28" t="s">
        <v>205</v>
      </c>
      <c r="B88" s="311"/>
      <c r="C88" s="297"/>
      <c r="D88" s="297"/>
      <c r="E88" s="414"/>
      <c r="F88" s="424">
        <f t="shared" ref="F88:F95" si="51">D88*E88</f>
        <v>0</v>
      </c>
      <c r="G88" s="156">
        <f>F88*'Consolidated Budget'!G$8</f>
        <v>0</v>
      </c>
      <c r="H88" s="421"/>
      <c r="I88" s="422"/>
      <c r="J88" s="372"/>
      <c r="K88" s="286"/>
      <c r="L88" s="179"/>
      <c r="M88" s="287"/>
      <c r="N88" s="286"/>
      <c r="O88" s="179"/>
      <c r="P88" s="287"/>
      <c r="Q88" s="291">
        <f t="shared" ref="Q88:Q95" si="52">I88+L88+O88</f>
        <v>0</v>
      </c>
      <c r="R88" s="22">
        <f t="shared" ref="R88:R95" si="53">$G88-Q88</f>
        <v>0</v>
      </c>
      <c r="S88" s="23">
        <f t="shared" si="17"/>
        <v>0</v>
      </c>
    </row>
    <row r="89" spans="1:19" ht="13" x14ac:dyDescent="0.25">
      <c r="A89" s="28" t="s">
        <v>207</v>
      </c>
      <c r="B89" s="311"/>
      <c r="C89" s="297"/>
      <c r="D89" s="297"/>
      <c r="E89" s="414"/>
      <c r="F89" s="424">
        <f t="shared" si="51"/>
        <v>0</v>
      </c>
      <c r="G89" s="156">
        <f>F89*'Consolidated Budget'!G$8</f>
        <v>0</v>
      </c>
      <c r="H89" s="421"/>
      <c r="I89" s="422"/>
      <c r="J89" s="372"/>
      <c r="K89" s="286"/>
      <c r="L89" s="179"/>
      <c r="M89" s="287"/>
      <c r="N89" s="286"/>
      <c r="O89" s="179"/>
      <c r="P89" s="287"/>
      <c r="Q89" s="291">
        <f t="shared" si="52"/>
        <v>0</v>
      </c>
      <c r="R89" s="22">
        <f t="shared" si="53"/>
        <v>0</v>
      </c>
      <c r="S89" s="23">
        <f t="shared" si="17"/>
        <v>0</v>
      </c>
    </row>
    <row r="90" spans="1:19" ht="13" x14ac:dyDescent="0.25">
      <c r="A90" s="28" t="s">
        <v>210</v>
      </c>
      <c r="B90" s="288"/>
      <c r="C90" s="289"/>
      <c r="D90" s="289"/>
      <c r="E90" s="290"/>
      <c r="F90" s="424">
        <f t="shared" si="51"/>
        <v>0</v>
      </c>
      <c r="G90" s="156">
        <f>F90*'Consolidated Budget'!G$8</f>
        <v>0</v>
      </c>
      <c r="H90" s="425"/>
      <c r="I90" s="425"/>
      <c r="J90" s="372"/>
      <c r="K90" s="286"/>
      <c r="L90" s="179"/>
      <c r="M90" s="287"/>
      <c r="N90" s="286"/>
      <c r="O90" s="179"/>
      <c r="P90" s="287"/>
      <c r="Q90" s="291">
        <f t="shared" si="52"/>
        <v>0</v>
      </c>
      <c r="R90" s="22">
        <f t="shared" si="53"/>
        <v>0</v>
      </c>
      <c r="S90" s="23">
        <f t="shared" si="17"/>
        <v>0</v>
      </c>
    </row>
    <row r="91" spans="1:19" ht="13" x14ac:dyDescent="0.25">
      <c r="A91" s="28" t="s">
        <v>211</v>
      </c>
      <c r="B91" s="288"/>
      <c r="C91" s="289"/>
      <c r="D91" s="289"/>
      <c r="E91" s="290"/>
      <c r="F91" s="424">
        <f t="shared" si="51"/>
        <v>0</v>
      </c>
      <c r="G91" s="156">
        <f>F91*'Consolidated Budget'!G$8</f>
        <v>0</v>
      </c>
      <c r="H91" s="425"/>
      <c r="I91" s="425"/>
      <c r="J91" s="372"/>
      <c r="K91" s="286"/>
      <c r="L91" s="179"/>
      <c r="M91" s="287"/>
      <c r="N91" s="286"/>
      <c r="O91" s="179"/>
      <c r="P91" s="287"/>
      <c r="Q91" s="291">
        <f t="shared" si="52"/>
        <v>0</v>
      </c>
      <c r="R91" s="22">
        <f t="shared" si="53"/>
        <v>0</v>
      </c>
      <c r="S91" s="23">
        <f t="shared" si="17"/>
        <v>0</v>
      </c>
    </row>
    <row r="92" spans="1:19" ht="13" x14ac:dyDescent="0.25">
      <c r="A92" s="28" t="s">
        <v>212</v>
      </c>
      <c r="B92" s="288"/>
      <c r="C92" s="289"/>
      <c r="D92" s="289"/>
      <c r="E92" s="290"/>
      <c r="F92" s="424">
        <f t="shared" si="51"/>
        <v>0</v>
      </c>
      <c r="G92" s="156">
        <f>F92*'Consolidated Budget'!G$8</f>
        <v>0</v>
      </c>
      <c r="H92" s="425"/>
      <c r="I92" s="425"/>
      <c r="J92" s="372"/>
      <c r="K92" s="286"/>
      <c r="L92" s="179"/>
      <c r="M92" s="287"/>
      <c r="N92" s="286"/>
      <c r="O92" s="179"/>
      <c r="P92" s="287"/>
      <c r="Q92" s="291">
        <f t="shared" si="52"/>
        <v>0</v>
      </c>
      <c r="R92" s="22">
        <f t="shared" si="53"/>
        <v>0</v>
      </c>
      <c r="S92" s="23">
        <f t="shared" si="17"/>
        <v>0</v>
      </c>
    </row>
    <row r="93" spans="1:19" ht="13" x14ac:dyDescent="0.25">
      <c r="A93" s="28" t="s">
        <v>213</v>
      </c>
      <c r="B93" s="288"/>
      <c r="C93" s="289"/>
      <c r="D93" s="289"/>
      <c r="E93" s="290"/>
      <c r="F93" s="424">
        <f t="shared" si="51"/>
        <v>0</v>
      </c>
      <c r="G93" s="156">
        <f>F93*'Consolidated Budget'!G$8</f>
        <v>0</v>
      </c>
      <c r="H93" s="425"/>
      <c r="I93" s="425"/>
      <c r="J93" s="372"/>
      <c r="K93" s="286"/>
      <c r="L93" s="179"/>
      <c r="M93" s="287"/>
      <c r="N93" s="286"/>
      <c r="O93" s="179"/>
      <c r="P93" s="287"/>
      <c r="Q93" s="291">
        <f t="shared" si="52"/>
        <v>0</v>
      </c>
      <c r="R93" s="22">
        <f t="shared" si="53"/>
        <v>0</v>
      </c>
      <c r="S93" s="23">
        <f t="shared" si="17"/>
        <v>0</v>
      </c>
    </row>
    <row r="94" spans="1:19" ht="13" x14ac:dyDescent="0.25">
      <c r="A94" s="28" t="s">
        <v>214</v>
      </c>
      <c r="B94" s="288"/>
      <c r="C94" s="289"/>
      <c r="D94" s="289"/>
      <c r="E94" s="290"/>
      <c r="F94" s="21">
        <f t="shared" si="51"/>
        <v>0</v>
      </c>
      <c r="G94" s="156">
        <f>F94*'Consolidated Budget'!G$8</f>
        <v>0</v>
      </c>
      <c r="H94" s="385"/>
      <c r="I94" s="385"/>
      <c r="J94" s="372"/>
      <c r="K94" s="286"/>
      <c r="L94" s="179"/>
      <c r="M94" s="287"/>
      <c r="N94" s="286"/>
      <c r="O94" s="179"/>
      <c r="P94" s="287"/>
      <c r="Q94" s="291">
        <f t="shared" si="52"/>
        <v>0</v>
      </c>
      <c r="R94" s="22">
        <f t="shared" si="53"/>
        <v>0</v>
      </c>
      <c r="S94" s="23">
        <f t="shared" si="17"/>
        <v>0</v>
      </c>
    </row>
    <row r="95" spans="1:19" ht="13" x14ac:dyDescent="0.25">
      <c r="A95" s="28" t="s">
        <v>215</v>
      </c>
      <c r="B95" s="288"/>
      <c r="C95" s="289"/>
      <c r="D95" s="289"/>
      <c r="E95" s="290"/>
      <c r="F95" s="21">
        <f t="shared" si="51"/>
        <v>0</v>
      </c>
      <c r="G95" s="156">
        <f>F95*'Consolidated Budget'!G$8</f>
        <v>0</v>
      </c>
      <c r="H95" s="385"/>
      <c r="I95" s="385"/>
      <c r="J95" s="372"/>
      <c r="K95" s="286"/>
      <c r="L95" s="179"/>
      <c r="M95" s="287"/>
      <c r="N95" s="286"/>
      <c r="O95" s="179"/>
      <c r="P95" s="287"/>
      <c r="Q95" s="291">
        <f t="shared" si="52"/>
        <v>0</v>
      </c>
      <c r="R95" s="22">
        <f t="shared" si="53"/>
        <v>0</v>
      </c>
      <c r="S95" s="23">
        <f t="shared" si="17"/>
        <v>0</v>
      </c>
    </row>
    <row r="96" spans="1:19" ht="13" x14ac:dyDescent="0.25">
      <c r="A96" s="24" t="s">
        <v>216</v>
      </c>
      <c r="B96" s="25" t="s">
        <v>98</v>
      </c>
      <c r="C96" s="866"/>
      <c r="D96" s="866"/>
      <c r="E96" s="866"/>
      <c r="F96" s="26">
        <f>SUM(F97:F104)</f>
        <v>0</v>
      </c>
      <c r="G96" s="26">
        <f>SUM(G97:G104)</f>
        <v>0</v>
      </c>
      <c r="H96" s="387">
        <f t="shared" ref="H96:I96" si="54">SUM(H97:H104)</f>
        <v>0</v>
      </c>
      <c r="I96" s="387">
        <f t="shared" si="54"/>
        <v>0</v>
      </c>
      <c r="J96" s="372"/>
      <c r="K96" s="26">
        <f t="shared" ref="K96:L96" si="55">SUM(K97:K104)</f>
        <v>0</v>
      </c>
      <c r="L96" s="26">
        <f t="shared" si="55"/>
        <v>0</v>
      </c>
      <c r="M96" s="287"/>
      <c r="N96" s="26">
        <f t="shared" ref="N96:R96" si="56">SUM(N97:N104)</f>
        <v>0</v>
      </c>
      <c r="O96" s="26">
        <f t="shared" si="56"/>
        <v>0</v>
      </c>
      <c r="P96" s="26">
        <f t="shared" si="56"/>
        <v>0</v>
      </c>
      <c r="Q96" s="26">
        <f t="shared" si="56"/>
        <v>0</v>
      </c>
      <c r="R96" s="26">
        <f t="shared" si="56"/>
        <v>0</v>
      </c>
      <c r="S96" s="23">
        <f t="shared" si="17"/>
        <v>0</v>
      </c>
    </row>
    <row r="97" spans="1:19" ht="13" x14ac:dyDescent="0.25">
      <c r="A97" s="28" t="s">
        <v>217</v>
      </c>
      <c r="B97" s="288"/>
      <c r="C97" s="413"/>
      <c r="D97" s="414"/>
      <c r="E97" s="297"/>
      <c r="F97" s="424">
        <f t="shared" ref="F97:F104" si="57">D97*E97</f>
        <v>0</v>
      </c>
      <c r="G97" s="156">
        <f>F97*'Consolidated Budget'!G$8</f>
        <v>0</v>
      </c>
      <c r="H97" s="427"/>
      <c r="I97" s="428"/>
      <c r="J97" s="372"/>
      <c r="K97" s="286">
        <v>0</v>
      </c>
      <c r="L97" s="179">
        <v>0</v>
      </c>
      <c r="M97" s="287"/>
      <c r="N97" s="286"/>
      <c r="O97" s="179"/>
      <c r="P97" s="287"/>
      <c r="Q97" s="291">
        <f t="shared" ref="Q97:Q104" si="58">I97+L97+O97</f>
        <v>0</v>
      </c>
      <c r="R97" s="22">
        <f t="shared" ref="R97:R104" si="59">$G97-Q97</f>
        <v>0</v>
      </c>
      <c r="S97" s="23">
        <f t="shared" si="17"/>
        <v>0</v>
      </c>
    </row>
    <row r="98" spans="1:19" ht="13" x14ac:dyDescent="0.25">
      <c r="A98" s="28" t="s">
        <v>219</v>
      </c>
      <c r="B98" s="288"/>
      <c r="C98" s="289"/>
      <c r="D98" s="289"/>
      <c r="E98" s="290"/>
      <c r="F98" s="424">
        <f t="shared" si="57"/>
        <v>0</v>
      </c>
      <c r="G98" s="156">
        <f>F98*'Consolidated Budget'!G$8</f>
        <v>0</v>
      </c>
      <c r="H98" s="425"/>
      <c r="I98" s="425"/>
      <c r="J98" s="372"/>
      <c r="K98" s="286"/>
      <c r="L98" s="179"/>
      <c r="M98" s="287"/>
      <c r="N98" s="286"/>
      <c r="O98" s="179"/>
      <c r="P98" s="287"/>
      <c r="Q98" s="291">
        <f t="shared" si="58"/>
        <v>0</v>
      </c>
      <c r="R98" s="22">
        <f t="shared" si="59"/>
        <v>0</v>
      </c>
      <c r="S98" s="23">
        <f t="shared" ref="S98:S140" si="60">IFERROR(Q98/$G98,0)</f>
        <v>0</v>
      </c>
    </row>
    <row r="99" spans="1:19" ht="13" x14ac:dyDescent="0.25">
      <c r="A99" s="28" t="s">
        <v>220</v>
      </c>
      <c r="B99" s="288"/>
      <c r="C99" s="289"/>
      <c r="D99" s="289"/>
      <c r="E99" s="290"/>
      <c r="F99" s="424">
        <f t="shared" si="57"/>
        <v>0</v>
      </c>
      <c r="G99" s="156">
        <f>F99*'Consolidated Budget'!G$8</f>
        <v>0</v>
      </c>
      <c r="H99" s="425"/>
      <c r="I99" s="425"/>
      <c r="J99" s="372"/>
      <c r="K99" s="286"/>
      <c r="L99" s="179"/>
      <c r="M99" s="287"/>
      <c r="N99" s="286"/>
      <c r="O99" s="179"/>
      <c r="P99" s="287"/>
      <c r="Q99" s="291">
        <f t="shared" si="58"/>
        <v>0</v>
      </c>
      <c r="R99" s="22">
        <f t="shared" si="59"/>
        <v>0</v>
      </c>
      <c r="S99" s="23">
        <f t="shared" si="60"/>
        <v>0</v>
      </c>
    </row>
    <row r="100" spans="1:19" ht="13" x14ac:dyDescent="0.25">
      <c r="A100" s="28" t="s">
        <v>221</v>
      </c>
      <c r="B100" s="288"/>
      <c r="C100" s="289"/>
      <c r="D100" s="289"/>
      <c r="E100" s="290"/>
      <c r="F100" s="424">
        <f t="shared" si="57"/>
        <v>0</v>
      </c>
      <c r="G100" s="156">
        <f>F100*'Consolidated Budget'!G$8</f>
        <v>0</v>
      </c>
      <c r="H100" s="425"/>
      <c r="I100" s="425"/>
      <c r="J100" s="372"/>
      <c r="K100" s="286"/>
      <c r="L100" s="179"/>
      <c r="M100" s="287"/>
      <c r="N100" s="286"/>
      <c r="O100" s="179"/>
      <c r="P100" s="287"/>
      <c r="Q100" s="291">
        <f t="shared" si="58"/>
        <v>0</v>
      </c>
      <c r="R100" s="22">
        <f t="shared" si="59"/>
        <v>0</v>
      </c>
      <c r="S100" s="23">
        <f t="shared" si="60"/>
        <v>0</v>
      </c>
    </row>
    <row r="101" spans="1:19" ht="13" x14ac:dyDescent="0.25">
      <c r="A101" s="28" t="s">
        <v>222</v>
      </c>
      <c r="B101" s="288"/>
      <c r="C101" s="289"/>
      <c r="D101" s="289"/>
      <c r="E101" s="290"/>
      <c r="F101" s="21">
        <f t="shared" si="57"/>
        <v>0</v>
      </c>
      <c r="G101" s="156">
        <f>F101*'Consolidated Budget'!G$8</f>
        <v>0</v>
      </c>
      <c r="H101" s="385"/>
      <c r="I101" s="385"/>
      <c r="J101" s="372"/>
      <c r="K101" s="286"/>
      <c r="L101" s="179"/>
      <c r="M101" s="287"/>
      <c r="N101" s="286"/>
      <c r="O101" s="179"/>
      <c r="P101" s="287"/>
      <c r="Q101" s="291">
        <f t="shared" si="58"/>
        <v>0</v>
      </c>
      <c r="R101" s="22">
        <f t="shared" si="59"/>
        <v>0</v>
      </c>
      <c r="S101" s="23">
        <f t="shared" si="60"/>
        <v>0</v>
      </c>
    </row>
    <row r="102" spans="1:19" ht="13" x14ac:dyDescent="0.25">
      <c r="A102" s="28" t="s">
        <v>223</v>
      </c>
      <c r="B102" s="288"/>
      <c r="C102" s="289"/>
      <c r="D102" s="289"/>
      <c r="E102" s="290"/>
      <c r="F102" s="21">
        <f t="shared" si="57"/>
        <v>0</v>
      </c>
      <c r="G102" s="156">
        <f>F102*'Consolidated Budget'!G$8</f>
        <v>0</v>
      </c>
      <c r="H102" s="385"/>
      <c r="I102" s="385"/>
      <c r="J102" s="372"/>
      <c r="K102" s="286"/>
      <c r="L102" s="179"/>
      <c r="M102" s="287"/>
      <c r="N102" s="286"/>
      <c r="O102" s="179"/>
      <c r="P102" s="287"/>
      <c r="Q102" s="291">
        <f t="shared" si="58"/>
        <v>0</v>
      </c>
      <c r="R102" s="22">
        <f t="shared" si="59"/>
        <v>0</v>
      </c>
      <c r="S102" s="23">
        <f t="shared" si="60"/>
        <v>0</v>
      </c>
    </row>
    <row r="103" spans="1:19" ht="13" x14ac:dyDescent="0.25">
      <c r="A103" s="28" t="s">
        <v>224</v>
      </c>
      <c r="B103" s="288"/>
      <c r="C103" s="289"/>
      <c r="D103" s="289"/>
      <c r="E103" s="290"/>
      <c r="F103" s="21">
        <f t="shared" si="57"/>
        <v>0</v>
      </c>
      <c r="G103" s="156">
        <f>F103*'Consolidated Budget'!G$8</f>
        <v>0</v>
      </c>
      <c r="H103" s="385"/>
      <c r="I103" s="385"/>
      <c r="J103" s="372"/>
      <c r="K103" s="286"/>
      <c r="L103" s="179"/>
      <c r="M103" s="287"/>
      <c r="N103" s="286"/>
      <c r="O103" s="179"/>
      <c r="P103" s="287"/>
      <c r="Q103" s="291">
        <f t="shared" si="58"/>
        <v>0</v>
      </c>
      <c r="R103" s="22">
        <f t="shared" si="59"/>
        <v>0</v>
      </c>
      <c r="S103" s="23">
        <f t="shared" si="60"/>
        <v>0</v>
      </c>
    </row>
    <row r="104" spans="1:19" ht="13" x14ac:dyDescent="0.25">
      <c r="A104" s="28" t="s">
        <v>225</v>
      </c>
      <c r="B104" s="288"/>
      <c r="C104" s="289"/>
      <c r="D104" s="289"/>
      <c r="E104" s="290"/>
      <c r="F104" s="21">
        <f t="shared" si="57"/>
        <v>0</v>
      </c>
      <c r="G104" s="156">
        <f>F104*'Consolidated Budget'!G$8</f>
        <v>0</v>
      </c>
      <c r="H104" s="385"/>
      <c r="I104" s="385"/>
      <c r="J104" s="372"/>
      <c r="K104" s="286"/>
      <c r="L104" s="179"/>
      <c r="M104" s="287"/>
      <c r="N104" s="286"/>
      <c r="O104" s="179"/>
      <c r="P104" s="287"/>
      <c r="Q104" s="291">
        <f t="shared" si="58"/>
        <v>0</v>
      </c>
      <c r="R104" s="22">
        <f t="shared" si="59"/>
        <v>0</v>
      </c>
      <c r="S104" s="23">
        <f t="shared" si="60"/>
        <v>0</v>
      </c>
    </row>
    <row r="105" spans="1:19" ht="13" x14ac:dyDescent="0.25">
      <c r="A105" s="24" t="s">
        <v>226</v>
      </c>
      <c r="B105" s="25" t="s">
        <v>40</v>
      </c>
      <c r="C105" s="866"/>
      <c r="D105" s="866"/>
      <c r="E105" s="866"/>
      <c r="F105" s="26">
        <f>SUM(F106:F117)</f>
        <v>0</v>
      </c>
      <c r="G105" s="26">
        <f>SUM(G106:G117)</f>
        <v>0</v>
      </c>
      <c r="H105" s="387">
        <f t="shared" ref="H105:I105" si="61">SUM(H106:H117)</f>
        <v>0</v>
      </c>
      <c r="I105" s="387">
        <f t="shared" si="61"/>
        <v>0</v>
      </c>
      <c r="J105" s="372"/>
      <c r="K105" s="26">
        <f t="shared" ref="K105:L105" si="62">SUM(K106:K117)</f>
        <v>0</v>
      </c>
      <c r="L105" s="26">
        <f t="shared" si="62"/>
        <v>0</v>
      </c>
      <c r="M105" s="287"/>
      <c r="N105" s="26">
        <f t="shared" ref="N105:R105" si="63">SUM(N106:N117)</f>
        <v>0</v>
      </c>
      <c r="O105" s="26">
        <f t="shared" si="63"/>
        <v>0</v>
      </c>
      <c r="P105" s="26">
        <f t="shared" si="63"/>
        <v>0</v>
      </c>
      <c r="Q105" s="26">
        <f t="shared" si="63"/>
        <v>0</v>
      </c>
      <c r="R105" s="26">
        <f t="shared" si="63"/>
        <v>0</v>
      </c>
      <c r="S105" s="23">
        <f t="shared" si="60"/>
        <v>0</v>
      </c>
    </row>
    <row r="106" spans="1:19" ht="13" x14ac:dyDescent="0.25">
      <c r="A106" s="20" t="s">
        <v>227</v>
      </c>
      <c r="B106" s="288"/>
      <c r="C106" s="413"/>
      <c r="D106" s="297"/>
      <c r="E106" s="414"/>
      <c r="F106" s="424">
        <f>D106*E106</f>
        <v>0</v>
      </c>
      <c r="G106" s="156">
        <f>F106*'Consolidated Budget'!G$8</f>
        <v>0</v>
      </c>
      <c r="H106" s="427"/>
      <c r="I106" s="428"/>
      <c r="J106" s="372"/>
      <c r="K106" s="286"/>
      <c r="L106" s="179"/>
      <c r="M106" s="287"/>
      <c r="N106" s="286"/>
      <c r="O106" s="179"/>
      <c r="P106" s="287"/>
      <c r="Q106" s="291">
        <f t="shared" ref="Q106:Q117" si="64">I106+L106+O106</f>
        <v>0</v>
      </c>
      <c r="R106" s="22">
        <f t="shared" ref="R106:R117" si="65">$G106-Q106</f>
        <v>0</v>
      </c>
      <c r="S106" s="23">
        <f t="shared" si="60"/>
        <v>0</v>
      </c>
    </row>
    <row r="107" spans="1:19" ht="27" customHeight="1" x14ac:dyDescent="0.25">
      <c r="A107" s="20" t="s">
        <v>229</v>
      </c>
      <c r="B107" s="288"/>
      <c r="C107" s="413"/>
      <c r="D107" s="297"/>
      <c r="E107" s="414"/>
      <c r="F107" s="424">
        <f>D107*E107</f>
        <v>0</v>
      </c>
      <c r="G107" s="156">
        <f>F107*'Consolidated Budget'!G$8</f>
        <v>0</v>
      </c>
      <c r="H107" s="408"/>
      <c r="I107" s="429"/>
      <c r="J107" s="372"/>
      <c r="K107" s="286"/>
      <c r="L107" s="179"/>
      <c r="M107" s="287"/>
      <c r="N107" s="286"/>
      <c r="O107" s="179"/>
      <c r="P107" s="287"/>
      <c r="Q107" s="291">
        <f t="shared" si="64"/>
        <v>0</v>
      </c>
      <c r="R107" s="22">
        <f t="shared" si="65"/>
        <v>0</v>
      </c>
      <c r="S107" s="23">
        <f t="shared" si="60"/>
        <v>0</v>
      </c>
    </row>
    <row r="108" spans="1:19" ht="32.25" customHeight="1" x14ac:dyDescent="0.25">
      <c r="A108" s="20" t="s">
        <v>231</v>
      </c>
      <c r="B108" s="288"/>
      <c r="C108" s="413"/>
      <c r="D108" s="297"/>
      <c r="E108" s="414"/>
      <c r="F108" s="424">
        <f t="shared" ref="F108:F117" si="66">D108*E108</f>
        <v>0</v>
      </c>
      <c r="G108" s="156">
        <f>F108*'Consolidated Budget'!G$8</f>
        <v>0</v>
      </c>
      <c r="H108" s="408"/>
      <c r="I108" s="429"/>
      <c r="J108" s="372"/>
      <c r="K108" s="286"/>
      <c r="L108" s="179"/>
      <c r="M108" s="287"/>
      <c r="N108" s="286"/>
      <c r="O108" s="179"/>
      <c r="P108" s="287"/>
      <c r="Q108" s="291">
        <f t="shared" si="64"/>
        <v>0</v>
      </c>
      <c r="R108" s="22">
        <f t="shared" si="65"/>
        <v>0</v>
      </c>
      <c r="S108" s="23">
        <f t="shared" si="60"/>
        <v>0</v>
      </c>
    </row>
    <row r="109" spans="1:19" ht="13" x14ac:dyDescent="0.25">
      <c r="A109" s="20" t="s">
        <v>233</v>
      </c>
      <c r="B109" s="288"/>
      <c r="C109" s="413"/>
      <c r="D109" s="297"/>
      <c r="E109" s="414"/>
      <c r="F109" s="424">
        <f t="shared" si="66"/>
        <v>0</v>
      </c>
      <c r="G109" s="156">
        <f>F109*'Consolidated Budget'!G$8</f>
        <v>0</v>
      </c>
      <c r="H109" s="408"/>
      <c r="I109" s="429"/>
      <c r="J109" s="372"/>
      <c r="K109" s="286"/>
      <c r="L109" s="179"/>
      <c r="M109" s="287"/>
      <c r="N109" s="286"/>
      <c r="O109" s="179"/>
      <c r="P109" s="287"/>
      <c r="Q109" s="291">
        <f t="shared" si="64"/>
        <v>0</v>
      </c>
      <c r="R109" s="22">
        <f t="shared" si="65"/>
        <v>0</v>
      </c>
      <c r="S109" s="23">
        <f t="shared" si="60"/>
        <v>0</v>
      </c>
    </row>
    <row r="110" spans="1:19" ht="13" x14ac:dyDescent="0.25">
      <c r="A110" s="20" t="s">
        <v>235</v>
      </c>
      <c r="B110" s="288"/>
      <c r="C110" s="413"/>
      <c r="D110" s="297"/>
      <c r="E110" s="414"/>
      <c r="F110" s="424">
        <f t="shared" si="66"/>
        <v>0</v>
      </c>
      <c r="G110" s="156">
        <f>F110*'Consolidated Budget'!G$8</f>
        <v>0</v>
      </c>
      <c r="H110" s="408"/>
      <c r="I110" s="429"/>
      <c r="J110" s="372"/>
      <c r="K110" s="286"/>
      <c r="L110" s="179"/>
      <c r="M110" s="287"/>
      <c r="N110" s="286"/>
      <c r="O110" s="179"/>
      <c r="P110" s="287"/>
      <c r="Q110" s="291">
        <f t="shared" si="64"/>
        <v>0</v>
      </c>
      <c r="R110" s="22">
        <f t="shared" si="65"/>
        <v>0</v>
      </c>
      <c r="S110" s="23">
        <f t="shared" si="60"/>
        <v>0</v>
      </c>
    </row>
    <row r="111" spans="1:19" ht="13" x14ac:dyDescent="0.25">
      <c r="A111" s="20" t="s">
        <v>237</v>
      </c>
      <c r="B111" s="288"/>
      <c r="C111" s="413"/>
      <c r="D111" s="297"/>
      <c r="E111" s="414"/>
      <c r="F111" s="424">
        <v>0</v>
      </c>
      <c r="G111" s="156">
        <f>F111*'Consolidated Budget'!G$8</f>
        <v>0</v>
      </c>
      <c r="H111" s="408"/>
      <c r="I111" s="429"/>
      <c r="J111" s="372"/>
      <c r="K111" s="286"/>
      <c r="L111" s="179"/>
      <c r="M111" s="287"/>
      <c r="N111" s="286"/>
      <c r="O111" s="179"/>
      <c r="P111" s="287"/>
      <c r="Q111" s="291">
        <f t="shared" si="64"/>
        <v>0</v>
      </c>
      <c r="R111" s="22">
        <f t="shared" si="65"/>
        <v>0</v>
      </c>
      <c r="S111" s="23">
        <f t="shared" si="60"/>
        <v>0</v>
      </c>
    </row>
    <row r="112" spans="1:19" ht="13" x14ac:dyDescent="0.25">
      <c r="A112" s="20" t="s">
        <v>240</v>
      </c>
      <c r="B112" s="288"/>
      <c r="C112" s="413"/>
      <c r="D112" s="297"/>
      <c r="E112" s="414"/>
      <c r="F112" s="424">
        <f t="shared" si="66"/>
        <v>0</v>
      </c>
      <c r="G112" s="156">
        <f>F112*'Consolidated Budget'!G$8</f>
        <v>0</v>
      </c>
      <c r="H112" s="408"/>
      <c r="I112" s="429"/>
      <c r="J112" s="372"/>
      <c r="K112" s="286"/>
      <c r="L112" s="179"/>
      <c r="M112" s="287"/>
      <c r="N112" s="286"/>
      <c r="O112" s="179"/>
      <c r="P112" s="287"/>
      <c r="Q112" s="291">
        <f t="shared" si="64"/>
        <v>0</v>
      </c>
      <c r="R112" s="22">
        <f t="shared" si="65"/>
        <v>0</v>
      </c>
      <c r="S112" s="23">
        <f t="shared" si="60"/>
        <v>0</v>
      </c>
    </row>
    <row r="113" spans="1:19" ht="13" x14ac:dyDescent="0.25">
      <c r="A113" s="20" t="s">
        <v>242</v>
      </c>
      <c r="B113" s="288"/>
      <c r="C113" s="413"/>
      <c r="D113" s="297"/>
      <c r="E113" s="414"/>
      <c r="F113" s="424">
        <v>0</v>
      </c>
      <c r="G113" s="156">
        <f>F113*'Consolidated Budget'!G$8</f>
        <v>0</v>
      </c>
      <c r="H113" s="408"/>
      <c r="I113" s="429"/>
      <c r="J113" s="372"/>
      <c r="K113" s="286"/>
      <c r="L113" s="179"/>
      <c r="M113" s="287"/>
      <c r="N113" s="286"/>
      <c r="O113" s="179"/>
      <c r="P113" s="287"/>
      <c r="Q113" s="291">
        <f t="shared" si="64"/>
        <v>0</v>
      </c>
      <c r="R113" s="22">
        <f t="shared" si="65"/>
        <v>0</v>
      </c>
      <c r="S113" s="23">
        <f t="shared" si="60"/>
        <v>0</v>
      </c>
    </row>
    <row r="114" spans="1:19" ht="13" x14ac:dyDescent="0.25">
      <c r="A114" s="20" t="s">
        <v>244</v>
      </c>
      <c r="B114" s="288"/>
      <c r="C114" s="413"/>
      <c r="D114" s="297"/>
      <c r="E114" s="414"/>
      <c r="F114" s="424">
        <f t="shared" si="66"/>
        <v>0</v>
      </c>
      <c r="G114" s="156">
        <f>F114*'Consolidated Budget'!G$8</f>
        <v>0</v>
      </c>
      <c r="H114" s="408"/>
      <c r="I114" s="429"/>
      <c r="J114" s="372"/>
      <c r="K114" s="286"/>
      <c r="L114" s="179"/>
      <c r="M114" s="287"/>
      <c r="N114" s="286"/>
      <c r="O114" s="179"/>
      <c r="P114" s="287"/>
      <c r="Q114" s="291">
        <f t="shared" si="64"/>
        <v>0</v>
      </c>
      <c r="R114" s="22">
        <f t="shared" si="65"/>
        <v>0</v>
      </c>
      <c r="S114" s="23">
        <f t="shared" si="60"/>
        <v>0</v>
      </c>
    </row>
    <row r="115" spans="1:19" ht="13" x14ac:dyDescent="0.25">
      <c r="A115" s="20" t="s">
        <v>246</v>
      </c>
      <c r="B115" s="288"/>
      <c r="C115" s="413"/>
      <c r="D115" s="297"/>
      <c r="E115" s="414"/>
      <c r="F115" s="424">
        <v>0</v>
      </c>
      <c r="G115" s="156">
        <f>F115*'Consolidated Budget'!G$8</f>
        <v>0</v>
      </c>
      <c r="H115" s="408"/>
      <c r="I115" s="429"/>
      <c r="J115" s="372"/>
      <c r="K115" s="286"/>
      <c r="L115" s="179"/>
      <c r="M115" s="287"/>
      <c r="N115" s="286"/>
      <c r="O115" s="179"/>
      <c r="P115" s="287"/>
      <c r="Q115" s="291">
        <f t="shared" si="64"/>
        <v>0</v>
      </c>
      <c r="R115" s="22">
        <f t="shared" si="65"/>
        <v>0</v>
      </c>
      <c r="S115" s="23">
        <f t="shared" si="60"/>
        <v>0</v>
      </c>
    </row>
    <row r="116" spans="1:19" ht="34.5" customHeight="1" x14ac:dyDescent="0.25">
      <c r="A116" s="20" t="s">
        <v>249</v>
      </c>
      <c r="B116" s="288"/>
      <c r="C116" s="413"/>
      <c r="D116" s="297"/>
      <c r="E116" s="414"/>
      <c r="F116" s="424">
        <f t="shared" si="66"/>
        <v>0</v>
      </c>
      <c r="G116" s="156">
        <f>F116*'Consolidated Budget'!G$8</f>
        <v>0</v>
      </c>
      <c r="H116" s="408"/>
      <c r="I116" s="429"/>
      <c r="J116" s="372"/>
      <c r="K116" s="286"/>
      <c r="L116" s="179"/>
      <c r="M116" s="287"/>
      <c r="N116" s="286"/>
      <c r="O116" s="179"/>
      <c r="P116" s="287"/>
      <c r="Q116" s="291">
        <f t="shared" si="64"/>
        <v>0</v>
      </c>
      <c r="R116" s="22">
        <f t="shared" si="65"/>
        <v>0</v>
      </c>
      <c r="S116" s="23">
        <f t="shared" si="60"/>
        <v>0</v>
      </c>
    </row>
    <row r="117" spans="1:19" ht="13" x14ac:dyDescent="0.25">
      <c r="A117" s="20" t="s">
        <v>251</v>
      </c>
      <c r="B117" s="288"/>
      <c r="C117" s="413"/>
      <c r="D117" s="297"/>
      <c r="E117" s="414"/>
      <c r="F117" s="424">
        <f t="shared" si="66"/>
        <v>0</v>
      </c>
      <c r="G117" s="156">
        <f>F117*'Consolidated Budget'!G$8</f>
        <v>0</v>
      </c>
      <c r="H117" s="408">
        <v>0</v>
      </c>
      <c r="I117" s="429">
        <v>0</v>
      </c>
      <c r="J117" s="372"/>
      <c r="K117" s="286"/>
      <c r="L117" s="179"/>
      <c r="M117" s="287"/>
      <c r="N117" s="286"/>
      <c r="O117" s="179"/>
      <c r="P117" s="287"/>
      <c r="Q117" s="291">
        <f t="shared" si="64"/>
        <v>0</v>
      </c>
      <c r="R117" s="22">
        <f t="shared" si="65"/>
        <v>0</v>
      </c>
      <c r="S117" s="23">
        <f t="shared" si="60"/>
        <v>0</v>
      </c>
    </row>
    <row r="118" spans="1:19" ht="13" hidden="1" x14ac:dyDescent="0.25">
      <c r="A118" s="24" t="s">
        <v>253</v>
      </c>
      <c r="B118" s="25"/>
      <c r="C118" s="866"/>
      <c r="D118" s="866"/>
      <c r="E118" s="866"/>
      <c r="F118" s="26">
        <f>SUM(F119:F126)</f>
        <v>0</v>
      </c>
      <c r="G118" s="26">
        <f>SUM(G119:G126)</f>
        <v>0</v>
      </c>
      <c r="H118" s="387">
        <f t="shared" ref="H118:I118" si="67">SUM(H119:H126)</f>
        <v>0</v>
      </c>
      <c r="I118" s="387">
        <f t="shared" si="67"/>
        <v>0</v>
      </c>
      <c r="J118" s="372"/>
      <c r="K118" s="26">
        <f t="shared" ref="K118:L118" si="68">SUM(K119:K126)</f>
        <v>0</v>
      </c>
      <c r="L118" s="26">
        <f t="shared" si="68"/>
        <v>0</v>
      </c>
      <c r="M118" s="287"/>
      <c r="N118" s="26">
        <f t="shared" ref="N118:R118" si="69">SUM(N119:N126)</f>
        <v>0</v>
      </c>
      <c r="O118" s="26">
        <f t="shared" si="69"/>
        <v>0</v>
      </c>
      <c r="P118" s="26">
        <f t="shared" si="69"/>
        <v>0</v>
      </c>
      <c r="Q118" s="26">
        <f t="shared" si="69"/>
        <v>0</v>
      </c>
      <c r="R118" s="26">
        <f t="shared" si="69"/>
        <v>0</v>
      </c>
      <c r="S118" s="23">
        <f t="shared" si="60"/>
        <v>0</v>
      </c>
    </row>
    <row r="119" spans="1:19" ht="13" hidden="1" x14ac:dyDescent="0.25">
      <c r="A119" s="20" t="s">
        <v>254</v>
      </c>
      <c r="B119" s="288"/>
      <c r="C119" s="289"/>
      <c r="D119" s="289"/>
      <c r="E119" s="290"/>
      <c r="F119" s="424">
        <f t="shared" ref="F119:F126" si="70">D119*E119</f>
        <v>0</v>
      </c>
      <c r="G119" s="156">
        <f>F119*'Consolidated Budget'!G$8</f>
        <v>0</v>
      </c>
      <c r="H119" s="425"/>
      <c r="I119" s="425"/>
      <c r="J119" s="372"/>
      <c r="K119" s="286">
        <v>0</v>
      </c>
      <c r="L119" s="179">
        <v>0</v>
      </c>
      <c r="M119" s="287"/>
      <c r="N119" s="286"/>
      <c r="O119" s="179"/>
      <c r="P119" s="287"/>
      <c r="Q119" s="291">
        <f t="shared" ref="Q119:Q126" si="71">I119+L119+O119</f>
        <v>0</v>
      </c>
      <c r="R119" s="22">
        <f t="shared" ref="R119:R126" si="72">$G119-Q119</f>
        <v>0</v>
      </c>
      <c r="S119" s="23">
        <f t="shared" si="60"/>
        <v>0</v>
      </c>
    </row>
    <row r="120" spans="1:19" ht="13" hidden="1" x14ac:dyDescent="0.25">
      <c r="A120" s="20" t="s">
        <v>256</v>
      </c>
      <c r="B120" s="288"/>
      <c r="C120" s="289"/>
      <c r="D120" s="289"/>
      <c r="E120" s="290"/>
      <c r="F120" s="424">
        <f t="shared" si="70"/>
        <v>0</v>
      </c>
      <c r="G120" s="156">
        <f>F120*'Consolidated Budget'!G$8</f>
        <v>0</v>
      </c>
      <c r="H120" s="425"/>
      <c r="I120" s="425"/>
      <c r="J120" s="372"/>
      <c r="K120" s="286">
        <v>0</v>
      </c>
      <c r="L120" s="179">
        <v>0</v>
      </c>
      <c r="M120" s="287"/>
      <c r="N120" s="286"/>
      <c r="O120" s="179"/>
      <c r="P120" s="287"/>
      <c r="Q120" s="291">
        <f t="shared" si="71"/>
        <v>0</v>
      </c>
      <c r="R120" s="22">
        <f t="shared" si="72"/>
        <v>0</v>
      </c>
      <c r="S120" s="23">
        <f t="shared" si="60"/>
        <v>0</v>
      </c>
    </row>
    <row r="121" spans="1:19" ht="13" hidden="1" x14ac:dyDescent="0.25">
      <c r="A121" s="20" t="s">
        <v>259</v>
      </c>
      <c r="B121" s="288"/>
      <c r="C121" s="289"/>
      <c r="D121" s="289"/>
      <c r="E121" s="290"/>
      <c r="F121" s="424">
        <f t="shared" si="70"/>
        <v>0</v>
      </c>
      <c r="G121" s="156">
        <f>F121*'Consolidated Budget'!G$8</f>
        <v>0</v>
      </c>
      <c r="H121" s="425"/>
      <c r="I121" s="425"/>
      <c r="J121" s="372"/>
      <c r="K121" s="286"/>
      <c r="L121" s="179"/>
      <c r="M121" s="287"/>
      <c r="N121" s="286"/>
      <c r="O121" s="179"/>
      <c r="P121" s="287"/>
      <c r="Q121" s="291">
        <f t="shared" si="71"/>
        <v>0</v>
      </c>
      <c r="R121" s="22">
        <f t="shared" si="72"/>
        <v>0</v>
      </c>
      <c r="S121" s="23">
        <f t="shared" si="60"/>
        <v>0</v>
      </c>
    </row>
    <row r="122" spans="1:19" ht="13" hidden="1" x14ac:dyDescent="0.25">
      <c r="A122" s="20" t="s">
        <v>260</v>
      </c>
      <c r="B122" s="288"/>
      <c r="C122" s="289"/>
      <c r="D122" s="289"/>
      <c r="E122" s="290"/>
      <c r="F122" s="424">
        <f t="shared" si="70"/>
        <v>0</v>
      </c>
      <c r="G122" s="156">
        <f>F122*'Consolidated Budget'!G$8</f>
        <v>0</v>
      </c>
      <c r="H122" s="425"/>
      <c r="I122" s="425"/>
      <c r="J122" s="372"/>
      <c r="K122" s="286"/>
      <c r="L122" s="179"/>
      <c r="M122" s="287"/>
      <c r="N122" s="286"/>
      <c r="O122" s="179"/>
      <c r="P122" s="287"/>
      <c r="Q122" s="291">
        <f t="shared" si="71"/>
        <v>0</v>
      </c>
      <c r="R122" s="22">
        <f t="shared" si="72"/>
        <v>0</v>
      </c>
      <c r="S122" s="23">
        <f t="shared" si="60"/>
        <v>0</v>
      </c>
    </row>
    <row r="123" spans="1:19" ht="13" hidden="1" x14ac:dyDescent="0.25">
      <c r="A123" s="20" t="s">
        <v>261</v>
      </c>
      <c r="B123" s="288"/>
      <c r="C123" s="289"/>
      <c r="D123" s="289"/>
      <c r="E123" s="290"/>
      <c r="F123" s="21">
        <f t="shared" si="70"/>
        <v>0</v>
      </c>
      <c r="G123" s="156">
        <f>F123*'Consolidated Budget'!G$8</f>
        <v>0</v>
      </c>
      <c r="H123" s="385"/>
      <c r="I123" s="385"/>
      <c r="J123" s="372"/>
      <c r="K123" s="286"/>
      <c r="L123" s="179"/>
      <c r="M123" s="287"/>
      <c r="N123" s="286"/>
      <c r="O123" s="179"/>
      <c r="P123" s="287"/>
      <c r="Q123" s="291">
        <f t="shared" si="71"/>
        <v>0</v>
      </c>
      <c r="R123" s="22">
        <f t="shared" si="72"/>
        <v>0</v>
      </c>
      <c r="S123" s="23">
        <f t="shared" si="60"/>
        <v>0</v>
      </c>
    </row>
    <row r="124" spans="1:19" ht="13" hidden="1" x14ac:dyDescent="0.25">
      <c r="A124" s="20" t="s">
        <v>262</v>
      </c>
      <c r="B124" s="288"/>
      <c r="C124" s="289"/>
      <c r="D124" s="289"/>
      <c r="E124" s="290"/>
      <c r="F124" s="21">
        <f t="shared" si="70"/>
        <v>0</v>
      </c>
      <c r="G124" s="156">
        <f>F124*'Consolidated Budget'!G$8</f>
        <v>0</v>
      </c>
      <c r="H124" s="385"/>
      <c r="I124" s="385"/>
      <c r="J124" s="372"/>
      <c r="K124" s="286"/>
      <c r="L124" s="179"/>
      <c r="M124" s="287"/>
      <c r="N124" s="286"/>
      <c r="O124" s="179"/>
      <c r="P124" s="287"/>
      <c r="Q124" s="291">
        <f t="shared" si="71"/>
        <v>0</v>
      </c>
      <c r="R124" s="22">
        <f t="shared" si="72"/>
        <v>0</v>
      </c>
      <c r="S124" s="23">
        <f t="shared" si="60"/>
        <v>0</v>
      </c>
    </row>
    <row r="125" spans="1:19" ht="13" hidden="1" x14ac:dyDescent="0.25">
      <c r="A125" s="20" t="s">
        <v>263</v>
      </c>
      <c r="B125" s="288"/>
      <c r="C125" s="289"/>
      <c r="D125" s="289"/>
      <c r="E125" s="290"/>
      <c r="F125" s="21">
        <f t="shared" si="70"/>
        <v>0</v>
      </c>
      <c r="G125" s="156">
        <f>F125*'Consolidated Budget'!G$8</f>
        <v>0</v>
      </c>
      <c r="H125" s="385"/>
      <c r="I125" s="385"/>
      <c r="J125" s="372"/>
      <c r="K125" s="286"/>
      <c r="L125" s="179"/>
      <c r="M125" s="287"/>
      <c r="N125" s="286"/>
      <c r="O125" s="179"/>
      <c r="P125" s="287"/>
      <c r="Q125" s="291">
        <f t="shared" si="71"/>
        <v>0</v>
      </c>
      <c r="R125" s="22">
        <f t="shared" si="72"/>
        <v>0</v>
      </c>
      <c r="S125" s="23">
        <f t="shared" si="60"/>
        <v>0</v>
      </c>
    </row>
    <row r="126" spans="1:19" ht="13" hidden="1" x14ac:dyDescent="0.25">
      <c r="A126" s="20" t="s">
        <v>264</v>
      </c>
      <c r="B126" s="288"/>
      <c r="C126" s="289"/>
      <c r="D126" s="289"/>
      <c r="E126" s="290"/>
      <c r="F126" s="21">
        <f t="shared" si="70"/>
        <v>0</v>
      </c>
      <c r="G126" s="156">
        <f>F126*'Consolidated Budget'!G$8</f>
        <v>0</v>
      </c>
      <c r="H126" s="385"/>
      <c r="I126" s="385"/>
      <c r="J126" s="372"/>
      <c r="K126" s="286"/>
      <c r="L126" s="179"/>
      <c r="M126" s="287"/>
      <c r="N126" s="286"/>
      <c r="O126" s="179"/>
      <c r="P126" s="287"/>
      <c r="Q126" s="291">
        <f t="shared" si="71"/>
        <v>0</v>
      </c>
      <c r="R126" s="22">
        <f t="shared" si="72"/>
        <v>0</v>
      </c>
      <c r="S126" s="23">
        <f t="shared" si="60"/>
        <v>0</v>
      </c>
    </row>
    <row r="127" spans="1:19" ht="13" hidden="1" x14ac:dyDescent="0.25">
      <c r="A127" s="24" t="s">
        <v>265</v>
      </c>
      <c r="B127" s="25"/>
      <c r="C127" s="866"/>
      <c r="D127" s="866"/>
      <c r="E127" s="866"/>
      <c r="F127" s="26">
        <f>SUM(F128:F139)</f>
        <v>0</v>
      </c>
      <c r="G127" s="26">
        <f>SUM(G128:G139)</f>
        <v>0</v>
      </c>
      <c r="H127" s="387">
        <f t="shared" ref="H127:I127" si="73">SUM(H128:H139)</f>
        <v>0</v>
      </c>
      <c r="I127" s="387">
        <f t="shared" si="73"/>
        <v>0</v>
      </c>
      <c r="J127" s="372"/>
      <c r="K127" s="26">
        <f t="shared" ref="K127:L127" si="74">SUM(K128:K139)</f>
        <v>0</v>
      </c>
      <c r="L127" s="26">
        <f t="shared" si="74"/>
        <v>0</v>
      </c>
      <c r="M127" s="287"/>
      <c r="N127" s="26">
        <f t="shared" ref="N127:R127" si="75">SUM(N128:N139)</f>
        <v>0</v>
      </c>
      <c r="O127" s="26">
        <f t="shared" si="75"/>
        <v>0</v>
      </c>
      <c r="P127" s="26">
        <f t="shared" si="75"/>
        <v>0</v>
      </c>
      <c r="Q127" s="26">
        <f t="shared" si="75"/>
        <v>0</v>
      </c>
      <c r="R127" s="26">
        <f t="shared" si="75"/>
        <v>0</v>
      </c>
      <c r="S127" s="23">
        <f t="shared" si="60"/>
        <v>0</v>
      </c>
    </row>
    <row r="128" spans="1:19" ht="13" hidden="1" x14ac:dyDescent="0.25">
      <c r="A128" s="20" t="s">
        <v>266</v>
      </c>
      <c r="B128" s="288"/>
      <c r="C128" s="289"/>
      <c r="D128" s="430"/>
      <c r="E128" s="431"/>
      <c r="F128" s="424">
        <f t="shared" ref="F128:F135" si="76">D128*E128</f>
        <v>0</v>
      </c>
      <c r="G128" s="156">
        <f>F128*'Consolidated Budget'!G$8</f>
        <v>0</v>
      </c>
      <c r="H128" s="425"/>
      <c r="I128" s="425"/>
      <c r="J128" s="372"/>
      <c r="K128" s="286"/>
      <c r="L128" s="179"/>
      <c r="M128" s="287"/>
      <c r="N128" s="286"/>
      <c r="O128" s="179"/>
      <c r="P128" s="287"/>
      <c r="Q128" s="291">
        <f t="shared" ref="Q128:Q139" si="77">I128+L128+O128</f>
        <v>0</v>
      </c>
      <c r="R128" s="22">
        <f t="shared" ref="R128:R139" si="78">$G128-Q128</f>
        <v>0</v>
      </c>
      <c r="S128" s="23">
        <f t="shared" si="60"/>
        <v>0</v>
      </c>
    </row>
    <row r="129" spans="1:19" ht="13" hidden="1" x14ac:dyDescent="0.25">
      <c r="A129" s="20" t="s">
        <v>268</v>
      </c>
      <c r="B129" s="288"/>
      <c r="C129" s="289"/>
      <c r="D129" s="430"/>
      <c r="E129" s="431"/>
      <c r="F129" s="424">
        <f t="shared" si="76"/>
        <v>0</v>
      </c>
      <c r="G129" s="156">
        <f>F129*'Consolidated Budget'!G$8</f>
        <v>0</v>
      </c>
      <c r="H129" s="425"/>
      <c r="I129" s="425"/>
      <c r="J129" s="372"/>
      <c r="K129" s="286"/>
      <c r="L129" s="179"/>
      <c r="M129" s="287"/>
      <c r="N129" s="286"/>
      <c r="O129" s="179"/>
      <c r="P129" s="287"/>
      <c r="Q129" s="291">
        <f t="shared" si="77"/>
        <v>0</v>
      </c>
      <c r="R129" s="22">
        <f t="shared" si="78"/>
        <v>0</v>
      </c>
      <c r="S129" s="23">
        <f t="shared" si="60"/>
        <v>0</v>
      </c>
    </row>
    <row r="130" spans="1:19" ht="13" hidden="1" x14ac:dyDescent="0.25">
      <c r="A130" s="20" t="s">
        <v>270</v>
      </c>
      <c r="B130" s="288"/>
      <c r="C130" s="289"/>
      <c r="D130" s="430"/>
      <c r="E130" s="431"/>
      <c r="F130" s="424">
        <f t="shared" si="76"/>
        <v>0</v>
      </c>
      <c r="G130" s="156">
        <f>F130*'Consolidated Budget'!G$8</f>
        <v>0</v>
      </c>
      <c r="H130" s="425"/>
      <c r="I130" s="425"/>
      <c r="J130" s="372"/>
      <c r="K130" s="286"/>
      <c r="L130" s="179"/>
      <c r="M130" s="287"/>
      <c r="N130" s="286"/>
      <c r="O130" s="179"/>
      <c r="P130" s="287"/>
      <c r="Q130" s="291">
        <f t="shared" si="77"/>
        <v>0</v>
      </c>
      <c r="R130" s="22">
        <f t="shared" si="78"/>
        <v>0</v>
      </c>
      <c r="S130" s="23">
        <f t="shared" si="60"/>
        <v>0</v>
      </c>
    </row>
    <row r="131" spans="1:19" ht="13" hidden="1" x14ac:dyDescent="0.25">
      <c r="A131" s="20" t="s">
        <v>273</v>
      </c>
      <c r="B131" s="288"/>
      <c r="C131" s="289"/>
      <c r="D131" s="430"/>
      <c r="E131" s="431"/>
      <c r="F131" s="424">
        <v>0</v>
      </c>
      <c r="G131" s="156">
        <f>F131*'Consolidated Budget'!G$8</f>
        <v>0</v>
      </c>
      <c r="H131" s="425"/>
      <c r="I131" s="425"/>
      <c r="J131" s="372"/>
      <c r="K131" s="286"/>
      <c r="L131" s="179"/>
      <c r="M131" s="287"/>
      <c r="N131" s="286"/>
      <c r="O131" s="179"/>
      <c r="P131" s="287"/>
      <c r="Q131" s="291">
        <f t="shared" si="77"/>
        <v>0</v>
      </c>
      <c r="R131" s="22">
        <f t="shared" si="78"/>
        <v>0</v>
      </c>
      <c r="S131" s="23">
        <f t="shared" si="60"/>
        <v>0</v>
      </c>
    </row>
    <row r="132" spans="1:19" ht="13" hidden="1" x14ac:dyDescent="0.25">
      <c r="A132" s="20" t="s">
        <v>275</v>
      </c>
      <c r="B132" s="288"/>
      <c r="C132" s="289"/>
      <c r="D132" s="430"/>
      <c r="E132" s="431"/>
      <c r="F132" s="424">
        <f t="shared" si="76"/>
        <v>0</v>
      </c>
      <c r="G132" s="156">
        <f>F132*'Consolidated Budget'!G$8</f>
        <v>0</v>
      </c>
      <c r="H132" s="425"/>
      <c r="I132" s="425"/>
      <c r="J132" s="372"/>
      <c r="K132" s="286"/>
      <c r="L132" s="179"/>
      <c r="M132" s="287"/>
      <c r="N132" s="286"/>
      <c r="O132" s="179"/>
      <c r="P132" s="287"/>
      <c r="Q132" s="291">
        <f t="shared" si="77"/>
        <v>0</v>
      </c>
      <c r="R132" s="22">
        <f t="shared" si="78"/>
        <v>0</v>
      </c>
      <c r="S132" s="23">
        <f t="shared" si="60"/>
        <v>0</v>
      </c>
    </row>
    <row r="133" spans="1:19" ht="13" hidden="1" x14ac:dyDescent="0.25">
      <c r="A133" s="20" t="s">
        <v>277</v>
      </c>
      <c r="B133" s="288"/>
      <c r="C133" s="289"/>
      <c r="D133" s="430"/>
      <c r="E133" s="431"/>
      <c r="F133" s="424">
        <f t="shared" si="76"/>
        <v>0</v>
      </c>
      <c r="G133" s="156">
        <f>F133*'Consolidated Budget'!G$8</f>
        <v>0</v>
      </c>
      <c r="H133" s="425"/>
      <c r="I133" s="425"/>
      <c r="J133" s="372"/>
      <c r="K133" s="286"/>
      <c r="L133" s="179"/>
      <c r="M133" s="287"/>
      <c r="N133" s="286"/>
      <c r="O133" s="179"/>
      <c r="P133" s="287"/>
      <c r="Q133" s="291">
        <f t="shared" si="77"/>
        <v>0</v>
      </c>
      <c r="R133" s="22">
        <f t="shared" si="78"/>
        <v>0</v>
      </c>
      <c r="S133" s="23">
        <f t="shared" si="60"/>
        <v>0</v>
      </c>
    </row>
    <row r="134" spans="1:19" ht="13" hidden="1" x14ac:dyDescent="0.25">
      <c r="A134" s="20" t="s">
        <v>279</v>
      </c>
      <c r="B134" s="288"/>
      <c r="C134" s="289"/>
      <c r="D134" s="430"/>
      <c r="E134" s="431"/>
      <c r="F134" s="424">
        <f t="shared" si="76"/>
        <v>0</v>
      </c>
      <c r="G134" s="156">
        <f>F134*'Consolidated Budget'!G$8</f>
        <v>0</v>
      </c>
      <c r="H134" s="425"/>
      <c r="I134" s="425"/>
      <c r="J134" s="372"/>
      <c r="K134" s="286"/>
      <c r="L134" s="179"/>
      <c r="M134" s="287"/>
      <c r="N134" s="286"/>
      <c r="O134" s="179"/>
      <c r="P134" s="287"/>
      <c r="Q134" s="291">
        <f t="shared" si="77"/>
        <v>0</v>
      </c>
      <c r="R134" s="22">
        <f t="shared" si="78"/>
        <v>0</v>
      </c>
      <c r="S134" s="23">
        <f t="shared" si="60"/>
        <v>0</v>
      </c>
    </row>
    <row r="135" spans="1:19" ht="13" hidden="1" x14ac:dyDescent="0.25">
      <c r="A135" s="20" t="s">
        <v>281</v>
      </c>
      <c r="B135" s="288"/>
      <c r="C135" s="289"/>
      <c r="D135" s="430"/>
      <c r="E135" s="431"/>
      <c r="F135" s="424">
        <f t="shared" si="76"/>
        <v>0</v>
      </c>
      <c r="G135" s="156">
        <f>F135*'Consolidated Budget'!G$8</f>
        <v>0</v>
      </c>
      <c r="H135" s="425"/>
      <c r="I135" s="425"/>
      <c r="J135" s="372"/>
      <c r="K135" s="286"/>
      <c r="L135" s="179"/>
      <c r="M135" s="287"/>
      <c r="N135" s="286"/>
      <c r="O135" s="179"/>
      <c r="P135" s="287"/>
      <c r="Q135" s="291">
        <f t="shared" si="77"/>
        <v>0</v>
      </c>
      <c r="R135" s="22">
        <f t="shared" si="78"/>
        <v>0</v>
      </c>
      <c r="S135" s="23">
        <f t="shared" si="60"/>
        <v>0</v>
      </c>
    </row>
    <row r="136" spans="1:19" ht="13" hidden="1" x14ac:dyDescent="0.25">
      <c r="A136" s="20" t="s">
        <v>283</v>
      </c>
      <c r="B136" s="288"/>
      <c r="C136" s="289"/>
      <c r="D136" s="430"/>
      <c r="E136" s="431"/>
      <c r="F136" s="432">
        <v>0</v>
      </c>
      <c r="G136" s="156">
        <f>F136*'Consolidated Budget'!G$8</f>
        <v>0</v>
      </c>
      <c r="H136" s="425"/>
      <c r="I136" s="425"/>
      <c r="J136" s="372"/>
      <c r="K136" s="286"/>
      <c r="L136" s="179"/>
      <c r="M136" s="287"/>
      <c r="N136" s="286"/>
      <c r="O136" s="179"/>
      <c r="P136" s="287"/>
      <c r="Q136" s="291">
        <f t="shared" si="77"/>
        <v>0</v>
      </c>
      <c r="R136" s="22">
        <f t="shared" si="78"/>
        <v>0</v>
      </c>
      <c r="S136" s="23">
        <f t="shared" si="60"/>
        <v>0</v>
      </c>
    </row>
    <row r="137" spans="1:19" ht="13" hidden="1" x14ac:dyDescent="0.25">
      <c r="A137" s="20" t="s">
        <v>285</v>
      </c>
      <c r="B137" s="288"/>
      <c r="C137" s="289"/>
      <c r="D137" s="430"/>
      <c r="E137" s="431"/>
      <c r="F137" s="432">
        <v>0</v>
      </c>
      <c r="G137" s="156">
        <f>F137*'Consolidated Budget'!G$8</f>
        <v>0</v>
      </c>
      <c r="H137" s="425"/>
      <c r="I137" s="425"/>
      <c r="J137" s="372"/>
      <c r="K137" s="286"/>
      <c r="L137" s="179"/>
      <c r="M137" s="287"/>
      <c r="N137" s="286"/>
      <c r="O137" s="179"/>
      <c r="P137" s="287"/>
      <c r="Q137" s="291">
        <f t="shared" si="77"/>
        <v>0</v>
      </c>
      <c r="R137" s="22">
        <f t="shared" si="78"/>
        <v>0</v>
      </c>
      <c r="S137" s="23">
        <f t="shared" si="60"/>
        <v>0</v>
      </c>
    </row>
    <row r="138" spans="1:19" ht="13" hidden="1" x14ac:dyDescent="0.25">
      <c r="A138" s="20" t="s">
        <v>287</v>
      </c>
      <c r="B138" s="288"/>
      <c r="C138" s="289"/>
      <c r="D138" s="430"/>
      <c r="E138" s="431"/>
      <c r="F138" s="432">
        <v>0</v>
      </c>
      <c r="G138" s="156">
        <f>F138*'Consolidated Budget'!G$8</f>
        <v>0</v>
      </c>
      <c r="H138" s="425"/>
      <c r="I138" s="425"/>
      <c r="J138" s="372"/>
      <c r="K138" s="286"/>
      <c r="L138" s="179"/>
      <c r="M138" s="287"/>
      <c r="N138" s="286"/>
      <c r="O138" s="179"/>
      <c r="P138" s="287"/>
      <c r="Q138" s="291">
        <f t="shared" si="77"/>
        <v>0</v>
      </c>
      <c r="R138" s="22">
        <f t="shared" si="78"/>
        <v>0</v>
      </c>
      <c r="S138" s="23">
        <f t="shared" si="60"/>
        <v>0</v>
      </c>
    </row>
    <row r="139" spans="1:19" ht="13" hidden="1" x14ac:dyDescent="0.25">
      <c r="A139" s="20" t="s">
        <v>289</v>
      </c>
      <c r="B139" s="288"/>
      <c r="C139" s="289"/>
      <c r="D139" s="430"/>
      <c r="E139" s="433"/>
      <c r="F139" s="432">
        <v>0</v>
      </c>
      <c r="G139" s="156">
        <f>F139*'Consolidated Budget'!G$8</f>
        <v>0</v>
      </c>
      <c r="H139" s="425"/>
      <c r="I139" s="425"/>
      <c r="J139" s="372"/>
      <c r="K139" s="286"/>
      <c r="L139" s="179"/>
      <c r="M139" s="287"/>
      <c r="N139" s="286"/>
      <c r="O139" s="179"/>
      <c r="P139" s="287"/>
      <c r="Q139" s="291">
        <f t="shared" si="77"/>
        <v>0</v>
      </c>
      <c r="R139" s="22">
        <f t="shared" si="78"/>
        <v>0</v>
      </c>
      <c r="S139" s="23">
        <f t="shared" si="60"/>
        <v>0</v>
      </c>
    </row>
    <row r="140" spans="1:19" ht="22.4" customHeight="1" x14ac:dyDescent="0.25">
      <c r="A140" s="899" t="s">
        <v>320</v>
      </c>
      <c r="B140" s="899"/>
      <c r="C140" s="899"/>
      <c r="D140" s="899"/>
      <c r="E140" s="899"/>
      <c r="F140" s="34">
        <f>F33+F42+F51+F60+F69+F78+F87+F96+F105+F118+F127</f>
        <v>0</v>
      </c>
      <c r="G140" s="34">
        <f t="shared" ref="G140:I140" si="79">G33+G42+G51+G60+G69+G78+G87+G96+G105+G118+G127</f>
        <v>0</v>
      </c>
      <c r="H140" s="34">
        <f t="shared" si="79"/>
        <v>0</v>
      </c>
      <c r="I140" s="34">
        <f t="shared" si="79"/>
        <v>0</v>
      </c>
      <c r="J140" s="372"/>
      <c r="K140" s="34">
        <f>K33+K42+K51+K60+K69+K78+K87+K96+K105+K118+K127</f>
        <v>0</v>
      </c>
      <c r="L140" s="34">
        <f>L33+L42+L51+L60+L69+L78+L87+L96+L105+L118+L127</f>
        <v>0</v>
      </c>
      <c r="M140" s="287"/>
      <c r="N140" s="34">
        <f>N33+N42+N51+N60+N69+N78+N87+N96+N105+N118+N127</f>
        <v>0</v>
      </c>
      <c r="O140" s="34">
        <f>O33+O42+O51+O60+O69+O78+O87+O96+O105+O118+O127</f>
        <v>0</v>
      </c>
      <c r="P140" s="34"/>
      <c r="Q140" s="34">
        <f>Q33+Q42+Q51+Q60+Q69+Q78+Q87+Q96+Q105+Q118+Q127</f>
        <v>0</v>
      </c>
      <c r="R140" s="34">
        <f>R33+R42+R51+R60+R69+R78+R87+R96+R105+R118+R127</f>
        <v>0</v>
      </c>
      <c r="S140" s="23">
        <f t="shared" si="60"/>
        <v>0</v>
      </c>
    </row>
    <row r="141" spans="1:19" ht="29.9" customHeight="1" x14ac:dyDescent="0.25">
      <c r="A141" s="128">
        <v>3</v>
      </c>
      <c r="B141" s="900" t="s">
        <v>321</v>
      </c>
      <c r="C141" s="900"/>
      <c r="D141" s="900"/>
      <c r="E141" s="900"/>
      <c r="F141" s="900"/>
      <c r="G141" s="900"/>
      <c r="H141" s="389"/>
      <c r="I141" s="390"/>
      <c r="J141" s="372"/>
      <c r="K141" s="279"/>
      <c r="L141" s="160"/>
      <c r="M141" s="287"/>
      <c r="N141" s="279"/>
      <c r="O141" s="160"/>
      <c r="P141" s="287"/>
      <c r="Q141" s="160"/>
      <c r="R141" s="160"/>
      <c r="S141" s="161">
        <f t="shared" ref="S141" si="80">IFERROR(R141/$G141,0)</f>
        <v>0</v>
      </c>
    </row>
    <row r="142" spans="1:19" ht="13" x14ac:dyDescent="0.25">
      <c r="A142" s="42" t="s">
        <v>391</v>
      </c>
      <c r="B142" s="178"/>
      <c r="C142" s="411"/>
      <c r="D142" s="412"/>
      <c r="E142" s="439"/>
      <c r="F142" s="424">
        <f t="shared" ref="F142:F150" si="81">D142*E142</f>
        <v>0</v>
      </c>
      <c r="G142" s="156">
        <f>F142*'Consolidated Budget'!G$8</f>
        <v>0</v>
      </c>
      <c r="H142" s="427"/>
      <c r="I142" s="428"/>
      <c r="J142" s="372"/>
      <c r="K142" s="286"/>
      <c r="L142" s="179"/>
      <c r="M142" s="287"/>
      <c r="N142" s="286"/>
      <c r="O142" s="179"/>
      <c r="P142" s="287"/>
      <c r="Q142" s="291">
        <f t="shared" ref="Q142:Q150" si="82">I142+L142+O142</f>
        <v>0</v>
      </c>
      <c r="R142" s="22">
        <f t="shared" ref="R142:R148" si="83">$G142-Q142</f>
        <v>0</v>
      </c>
      <c r="S142" s="23">
        <f t="shared" ref="S142:S150" si="84">IFERROR(Q142/$G142,0)</f>
        <v>0</v>
      </c>
    </row>
    <row r="143" spans="1:19" ht="13" x14ac:dyDescent="0.25">
      <c r="A143" s="42" t="s">
        <v>392</v>
      </c>
      <c r="B143" s="178"/>
      <c r="C143" s="413"/>
      <c r="D143" s="297"/>
      <c r="E143" s="414"/>
      <c r="F143" s="424">
        <f t="shared" si="81"/>
        <v>0</v>
      </c>
      <c r="G143" s="156">
        <f>F143*'Consolidated Budget'!G$8</f>
        <v>0</v>
      </c>
      <c r="H143" s="408"/>
      <c r="I143" s="429"/>
      <c r="J143" s="372"/>
      <c r="K143" s="286"/>
      <c r="L143" s="179"/>
      <c r="M143" s="287"/>
      <c r="N143" s="286"/>
      <c r="O143" s="179"/>
      <c r="P143" s="287"/>
      <c r="Q143" s="291">
        <f t="shared" si="82"/>
        <v>0</v>
      </c>
      <c r="R143" s="22">
        <f t="shared" si="83"/>
        <v>0</v>
      </c>
      <c r="S143" s="23">
        <f t="shared" si="84"/>
        <v>0</v>
      </c>
    </row>
    <row r="144" spans="1:19" ht="13" x14ac:dyDescent="0.25">
      <c r="A144" s="42" t="s">
        <v>393</v>
      </c>
      <c r="B144" s="178"/>
      <c r="C144" s="413"/>
      <c r="D144" s="297"/>
      <c r="E144" s="414"/>
      <c r="F144" s="417">
        <v>0</v>
      </c>
      <c r="G144" s="156">
        <f>F144*'Consolidated Budget'!G$8</f>
        <v>0</v>
      </c>
      <c r="H144" s="408"/>
      <c r="I144" s="429"/>
      <c r="J144" s="372"/>
      <c r="K144" s="286"/>
      <c r="L144" s="179"/>
      <c r="M144" s="287"/>
      <c r="N144" s="286"/>
      <c r="O144" s="179"/>
      <c r="P144" s="287"/>
      <c r="Q144" s="291">
        <f t="shared" si="82"/>
        <v>0</v>
      </c>
      <c r="R144" s="22">
        <f t="shared" si="83"/>
        <v>0</v>
      </c>
      <c r="S144" s="23">
        <f t="shared" si="84"/>
        <v>0</v>
      </c>
    </row>
    <row r="145" spans="1:19" ht="13" x14ac:dyDescent="0.25">
      <c r="A145" s="42" t="s">
        <v>394</v>
      </c>
      <c r="B145" s="178"/>
      <c r="C145" s="413"/>
      <c r="D145" s="297"/>
      <c r="E145" s="418"/>
      <c r="F145" s="424">
        <f t="shared" si="81"/>
        <v>0</v>
      </c>
      <c r="G145" s="156">
        <f>F145*'Consolidated Budget'!G$8</f>
        <v>0</v>
      </c>
      <c r="H145" s="408"/>
      <c r="I145" s="429"/>
      <c r="J145" s="372"/>
      <c r="K145" s="286"/>
      <c r="L145" s="179"/>
      <c r="M145" s="287"/>
      <c r="N145" s="286"/>
      <c r="O145" s="179"/>
      <c r="P145" s="287"/>
      <c r="Q145" s="291">
        <f t="shared" si="82"/>
        <v>0</v>
      </c>
      <c r="R145" s="22">
        <f t="shared" si="83"/>
        <v>0</v>
      </c>
      <c r="S145" s="23">
        <f t="shared" si="84"/>
        <v>0</v>
      </c>
    </row>
    <row r="146" spans="1:19" ht="13" x14ac:dyDescent="0.25">
      <c r="A146" s="42" t="s">
        <v>395</v>
      </c>
      <c r="B146" s="178"/>
      <c r="C146" s="413"/>
      <c r="D146" s="297"/>
      <c r="E146" s="414"/>
      <c r="F146" s="424">
        <f t="shared" si="81"/>
        <v>0</v>
      </c>
      <c r="G146" s="156">
        <f>F146*'Consolidated Budget'!G$8</f>
        <v>0</v>
      </c>
      <c r="H146" s="408"/>
      <c r="I146" s="429"/>
      <c r="J146" s="372"/>
      <c r="K146" s="286"/>
      <c r="L146" s="179"/>
      <c r="M146" s="287"/>
      <c r="N146" s="286"/>
      <c r="O146" s="179"/>
      <c r="P146" s="287"/>
      <c r="Q146" s="291">
        <f t="shared" si="82"/>
        <v>0</v>
      </c>
      <c r="R146" s="22">
        <f t="shared" si="83"/>
        <v>0</v>
      </c>
      <c r="S146" s="23">
        <f t="shared" si="84"/>
        <v>0</v>
      </c>
    </row>
    <row r="147" spans="1:19" ht="13" x14ac:dyDescent="0.25">
      <c r="A147" s="42" t="s">
        <v>396</v>
      </c>
      <c r="B147" s="178"/>
      <c r="C147" s="413"/>
      <c r="D147" s="297"/>
      <c r="E147" s="414"/>
      <c r="F147" s="424">
        <f t="shared" si="81"/>
        <v>0</v>
      </c>
      <c r="G147" s="156">
        <f>F147*'Consolidated Budget'!G$8</f>
        <v>0</v>
      </c>
      <c r="H147" s="440"/>
      <c r="I147" s="440"/>
      <c r="J147" s="372"/>
      <c r="K147" s="286"/>
      <c r="L147" s="179"/>
      <c r="M147" s="287"/>
      <c r="N147" s="286"/>
      <c r="O147" s="179"/>
      <c r="P147" s="287"/>
      <c r="Q147" s="291">
        <f t="shared" si="82"/>
        <v>0</v>
      </c>
      <c r="R147" s="22">
        <f t="shared" si="83"/>
        <v>0</v>
      </c>
      <c r="S147" s="23">
        <f t="shared" si="84"/>
        <v>0</v>
      </c>
    </row>
    <row r="148" spans="1:19" ht="13" x14ac:dyDescent="0.25">
      <c r="A148" s="42" t="s">
        <v>397</v>
      </c>
      <c r="B148" s="178"/>
      <c r="C148" s="413"/>
      <c r="D148" s="297"/>
      <c r="E148" s="418"/>
      <c r="F148" s="424">
        <f t="shared" si="81"/>
        <v>0</v>
      </c>
      <c r="G148" s="156">
        <f>F148*'Consolidated Budget'!G$8</f>
        <v>0</v>
      </c>
      <c r="H148" s="427"/>
      <c r="I148" s="428"/>
      <c r="J148" s="372"/>
      <c r="K148" s="296"/>
      <c r="L148" s="296"/>
      <c r="M148" s="287"/>
      <c r="N148" s="296"/>
      <c r="O148" s="296"/>
      <c r="P148" s="287"/>
      <c r="Q148" s="291">
        <f t="shared" si="82"/>
        <v>0</v>
      </c>
      <c r="R148" s="22">
        <f t="shared" si="83"/>
        <v>0</v>
      </c>
      <c r="S148" s="23">
        <f t="shared" si="84"/>
        <v>0</v>
      </c>
    </row>
    <row r="149" spans="1:19" ht="13" x14ac:dyDescent="0.25">
      <c r="A149" s="42" t="s">
        <v>398</v>
      </c>
      <c r="B149" s="178"/>
      <c r="C149" s="413"/>
      <c r="D149" s="297"/>
      <c r="E149" s="414"/>
      <c r="F149" s="424">
        <f t="shared" si="81"/>
        <v>0</v>
      </c>
      <c r="G149" s="156">
        <f>F149*'Consolidated Budget'!G$8</f>
        <v>0</v>
      </c>
      <c r="H149" s="408"/>
      <c r="I149" s="429"/>
      <c r="J149" s="372"/>
      <c r="K149" s="286"/>
      <c r="L149" s="179"/>
      <c r="M149" s="287"/>
      <c r="N149" s="286"/>
      <c r="O149" s="179"/>
      <c r="P149" s="287"/>
      <c r="Q149" s="291">
        <f t="shared" si="82"/>
        <v>0</v>
      </c>
      <c r="R149" s="22">
        <f>$G149-Q149</f>
        <v>0</v>
      </c>
      <c r="S149" s="23">
        <f t="shared" si="84"/>
        <v>0</v>
      </c>
    </row>
    <row r="150" spans="1:19" ht="13" x14ac:dyDescent="0.25">
      <c r="A150" s="42" t="s">
        <v>399</v>
      </c>
      <c r="B150" s="178"/>
      <c r="C150" s="413"/>
      <c r="D150" s="297"/>
      <c r="E150" s="418"/>
      <c r="F150" s="424">
        <f t="shared" si="81"/>
        <v>0</v>
      </c>
      <c r="G150" s="156">
        <f>F150*'Consolidated Budget'!G$8</f>
        <v>0</v>
      </c>
      <c r="H150" s="408"/>
      <c r="I150" s="429"/>
      <c r="J150" s="372"/>
      <c r="K150" s="286"/>
      <c r="L150" s="179"/>
      <c r="M150" s="287"/>
      <c r="N150" s="286"/>
      <c r="O150" s="179"/>
      <c r="P150" s="287"/>
      <c r="Q150" s="291">
        <f t="shared" si="82"/>
        <v>0</v>
      </c>
      <c r="R150" s="22">
        <f>$G150-Q150</f>
        <v>0</v>
      </c>
      <c r="S150" s="23">
        <f t="shared" si="84"/>
        <v>0</v>
      </c>
    </row>
    <row r="151" spans="1:19" ht="13" x14ac:dyDescent="0.25">
      <c r="A151" s="42"/>
      <c r="B151" s="178"/>
      <c r="C151" s="283"/>
      <c r="D151" s="283"/>
      <c r="E151" s="284"/>
      <c r="F151" s="21"/>
      <c r="G151" s="156">
        <f>F151*'Consolidated Budget'!G$8</f>
        <v>0</v>
      </c>
      <c r="H151" s="388"/>
      <c r="I151" s="391"/>
      <c r="J151" s="372"/>
      <c r="K151" s="286"/>
      <c r="L151" s="179"/>
      <c r="M151" s="287"/>
      <c r="N151" s="286"/>
      <c r="O151" s="179"/>
      <c r="P151" s="287"/>
      <c r="Q151" s="291"/>
      <c r="R151" s="22"/>
      <c r="S151" s="23"/>
    </row>
    <row r="152" spans="1:19" ht="22.4" customHeight="1" x14ac:dyDescent="0.25">
      <c r="A152" s="899" t="s">
        <v>400</v>
      </c>
      <c r="B152" s="899"/>
      <c r="C152" s="899"/>
      <c r="D152" s="899"/>
      <c r="E152" s="899"/>
      <c r="F152" s="34">
        <f>SUM(F142:F150)</f>
        <v>0</v>
      </c>
      <c r="G152" s="34">
        <f>SUM(G142:G150)</f>
        <v>0</v>
      </c>
      <c r="H152" s="34">
        <f>SUM(H142:H150)</f>
        <v>0</v>
      </c>
      <c r="I152" s="34">
        <f>SUM(I142:I150)</f>
        <v>0</v>
      </c>
      <c r="J152" s="372"/>
      <c r="K152" s="34">
        <f>SUM(K142:K150)</f>
        <v>0</v>
      </c>
      <c r="L152" s="34">
        <f>SUM(L142:L150)</f>
        <v>0</v>
      </c>
      <c r="M152" s="287"/>
      <c r="N152" s="34">
        <f>SUM(N142:N150)</f>
        <v>0</v>
      </c>
      <c r="O152" s="34">
        <f>SUM(O142:O150)</f>
        <v>0</v>
      </c>
      <c r="P152" s="34"/>
      <c r="Q152" s="34">
        <f>SUM(Q142:Q150)</f>
        <v>0</v>
      </c>
      <c r="R152" s="34">
        <f>SUM(R142:R150)</f>
        <v>0</v>
      </c>
      <c r="S152" s="23">
        <f t="shared" ref="S152" si="85">IFERROR(Q152/$G152,0)</f>
        <v>0</v>
      </c>
    </row>
    <row r="153" spans="1:19" ht="29.9" customHeight="1" x14ac:dyDescent="0.25">
      <c r="A153" s="128">
        <v>4</v>
      </c>
      <c r="B153" s="900" t="s">
        <v>344</v>
      </c>
      <c r="C153" s="900"/>
      <c r="D153" s="900"/>
      <c r="E153" s="900"/>
      <c r="F153" s="900"/>
      <c r="G153" s="900"/>
      <c r="H153" s="389"/>
      <c r="I153" s="390"/>
      <c r="J153" s="372"/>
      <c r="K153" s="279"/>
      <c r="L153" s="160"/>
      <c r="M153" s="287"/>
      <c r="N153" s="279"/>
      <c r="O153" s="160"/>
      <c r="P153" s="287"/>
      <c r="Q153" s="160"/>
      <c r="R153" s="160"/>
      <c r="S153" s="161">
        <f t="shared" ref="S153:S170" si="86">IFERROR(R153/$G153,0)</f>
        <v>0</v>
      </c>
    </row>
    <row r="154" spans="1:19" ht="13" x14ac:dyDescent="0.25">
      <c r="A154" s="42" t="s">
        <v>401</v>
      </c>
      <c r="B154" s="288"/>
      <c r="C154" s="289"/>
      <c r="D154" s="289"/>
      <c r="E154" s="290"/>
      <c r="F154" s="424">
        <f t="shared" ref="F154:F160" si="87">D154*E154</f>
        <v>0</v>
      </c>
      <c r="G154" s="156">
        <f>F154*'Consolidated Budget'!G$8</f>
        <v>0</v>
      </c>
      <c r="H154" s="427"/>
      <c r="I154" s="428"/>
      <c r="J154" s="372"/>
      <c r="K154" s="286"/>
      <c r="L154" s="179"/>
      <c r="M154" s="287"/>
      <c r="N154" s="286"/>
      <c r="O154" s="179"/>
      <c r="P154" s="287"/>
      <c r="Q154" s="291">
        <f t="shared" ref="Q154:Q160" si="88">I154+L154+O154</f>
        <v>0</v>
      </c>
      <c r="R154" s="22">
        <f t="shared" ref="R154:R160" si="89">$G154-Q154</f>
        <v>0</v>
      </c>
      <c r="S154" s="23">
        <f t="shared" ref="S154:S161" si="90">IFERROR(Q154/$G154,0)</f>
        <v>0</v>
      </c>
    </row>
    <row r="155" spans="1:19" ht="13" x14ac:dyDescent="0.25">
      <c r="A155" s="42" t="s">
        <v>322</v>
      </c>
      <c r="B155" s="288"/>
      <c r="C155" s="289"/>
      <c r="D155" s="289"/>
      <c r="E155" s="290"/>
      <c r="F155" s="424">
        <f t="shared" si="87"/>
        <v>0</v>
      </c>
      <c r="G155" s="156">
        <f>F155*'Consolidated Budget'!G$8</f>
        <v>0</v>
      </c>
      <c r="H155" s="427"/>
      <c r="I155" s="428"/>
      <c r="J155" s="372"/>
      <c r="K155" s="286"/>
      <c r="L155" s="179"/>
      <c r="M155" s="287"/>
      <c r="N155" s="286"/>
      <c r="O155" s="179"/>
      <c r="P155" s="287"/>
      <c r="Q155" s="291">
        <f t="shared" si="88"/>
        <v>0</v>
      </c>
      <c r="R155" s="22">
        <f t="shared" si="89"/>
        <v>0</v>
      </c>
      <c r="S155" s="23">
        <f t="shared" si="90"/>
        <v>0</v>
      </c>
    </row>
    <row r="156" spans="1:19" ht="13" x14ac:dyDescent="0.25">
      <c r="A156" s="42" t="s">
        <v>328</v>
      </c>
      <c r="B156" s="288"/>
      <c r="C156" s="289"/>
      <c r="D156" s="289"/>
      <c r="E156" s="290"/>
      <c r="F156" s="424">
        <f t="shared" si="87"/>
        <v>0</v>
      </c>
      <c r="G156" s="156">
        <f>F156*'Consolidated Budget'!G$8</f>
        <v>0</v>
      </c>
      <c r="H156" s="425"/>
      <c r="I156" s="425"/>
      <c r="J156" s="372"/>
      <c r="K156" s="286"/>
      <c r="L156" s="179"/>
      <c r="M156" s="287"/>
      <c r="N156" s="286"/>
      <c r="O156" s="179"/>
      <c r="P156" s="287"/>
      <c r="Q156" s="291">
        <f t="shared" si="88"/>
        <v>0</v>
      </c>
      <c r="R156" s="22">
        <f t="shared" si="89"/>
        <v>0</v>
      </c>
      <c r="S156" s="23">
        <f t="shared" si="90"/>
        <v>0</v>
      </c>
    </row>
    <row r="157" spans="1:19" ht="13" x14ac:dyDescent="0.25">
      <c r="A157" s="42" t="s">
        <v>330</v>
      </c>
      <c r="B157" s="288"/>
      <c r="C157" s="289"/>
      <c r="D157" s="289"/>
      <c r="E157" s="290"/>
      <c r="F157" s="424">
        <f t="shared" si="87"/>
        <v>0</v>
      </c>
      <c r="G157" s="156">
        <f>F157*'Consolidated Budget'!G$8</f>
        <v>0</v>
      </c>
      <c r="H157" s="425"/>
      <c r="I157" s="425"/>
      <c r="J157" s="372"/>
      <c r="K157" s="286"/>
      <c r="L157" s="179"/>
      <c r="M157" s="287"/>
      <c r="N157" s="286"/>
      <c r="O157" s="179"/>
      <c r="P157" s="287"/>
      <c r="Q157" s="291">
        <f t="shared" si="88"/>
        <v>0</v>
      </c>
      <c r="R157" s="22">
        <f t="shared" si="89"/>
        <v>0</v>
      </c>
      <c r="S157" s="23">
        <f t="shared" si="90"/>
        <v>0</v>
      </c>
    </row>
    <row r="158" spans="1:19" ht="13" x14ac:dyDescent="0.25">
      <c r="A158" s="42" t="s">
        <v>332</v>
      </c>
      <c r="B158" s="288"/>
      <c r="C158" s="294"/>
      <c r="D158" s="297"/>
      <c r="E158" s="290"/>
      <c r="F158" s="424">
        <f t="shared" si="87"/>
        <v>0</v>
      </c>
      <c r="G158" s="156">
        <f>F158*'Consolidated Budget'!G$8</f>
        <v>0</v>
      </c>
      <c r="H158" s="425"/>
      <c r="I158" s="425"/>
      <c r="J158" s="372"/>
      <c r="K158" s="286" t="s">
        <v>402</v>
      </c>
      <c r="L158" s="179"/>
      <c r="M158" s="287"/>
      <c r="N158" s="286"/>
      <c r="O158" s="179"/>
      <c r="P158" s="287"/>
      <c r="Q158" s="291">
        <f t="shared" si="88"/>
        <v>0</v>
      </c>
      <c r="R158" s="22">
        <f t="shared" si="89"/>
        <v>0</v>
      </c>
      <c r="S158" s="23">
        <f t="shared" si="90"/>
        <v>0</v>
      </c>
    </row>
    <row r="159" spans="1:19" ht="13" x14ac:dyDescent="0.25">
      <c r="A159" s="42" t="s">
        <v>334</v>
      </c>
      <c r="B159" s="288"/>
      <c r="C159" s="294"/>
      <c r="D159" s="297"/>
      <c r="E159" s="290"/>
      <c r="F159" s="424">
        <f t="shared" si="87"/>
        <v>0</v>
      </c>
      <c r="G159" s="156">
        <f>F159*'Consolidated Budget'!G$8</f>
        <v>0</v>
      </c>
      <c r="H159" s="425"/>
      <c r="I159" s="425"/>
      <c r="J159" s="372"/>
      <c r="K159" s="286"/>
      <c r="L159" s="179"/>
      <c r="M159" s="287"/>
      <c r="N159" s="286"/>
      <c r="O159" s="179"/>
      <c r="P159" s="287"/>
      <c r="Q159" s="291">
        <f t="shared" si="88"/>
        <v>0</v>
      </c>
      <c r="R159" s="22">
        <f t="shared" si="89"/>
        <v>0</v>
      </c>
      <c r="S159" s="23">
        <f t="shared" si="90"/>
        <v>0</v>
      </c>
    </row>
    <row r="160" spans="1:19" ht="13" x14ac:dyDescent="0.25">
      <c r="A160" s="42" t="s">
        <v>336</v>
      </c>
      <c r="B160" s="293"/>
      <c r="C160" s="294"/>
      <c r="D160" s="294"/>
      <c r="E160" s="295"/>
      <c r="F160" s="441">
        <f t="shared" si="87"/>
        <v>0</v>
      </c>
      <c r="G160" s="156">
        <f>F160*'Consolidated Budget'!G$8</f>
        <v>0</v>
      </c>
      <c r="H160" s="425"/>
      <c r="I160" s="425"/>
      <c r="J160" s="372"/>
      <c r="K160" s="286"/>
      <c r="L160" s="179"/>
      <c r="M160" s="287"/>
      <c r="N160" s="286"/>
      <c r="O160" s="179"/>
      <c r="P160" s="287"/>
      <c r="Q160" s="291">
        <f t="shared" si="88"/>
        <v>0</v>
      </c>
      <c r="R160" s="22">
        <f t="shared" si="89"/>
        <v>0</v>
      </c>
      <c r="S160" s="23">
        <f t="shared" si="90"/>
        <v>0</v>
      </c>
    </row>
    <row r="161" spans="1:19" ht="22.4" customHeight="1" x14ac:dyDescent="0.25">
      <c r="A161" s="899" t="s">
        <v>348</v>
      </c>
      <c r="B161" s="899"/>
      <c r="C161" s="899"/>
      <c r="D161" s="899"/>
      <c r="E161" s="899"/>
      <c r="F161" s="34">
        <f>SUM(F154:F160)</f>
        <v>0</v>
      </c>
      <c r="G161" s="34">
        <f>SUM(G154:G160)</f>
        <v>0</v>
      </c>
      <c r="H161" s="34">
        <f>SUM(H154:H160)</f>
        <v>0</v>
      </c>
      <c r="I161" s="34">
        <f>SUM(I154:I160)</f>
        <v>0</v>
      </c>
      <c r="J161" s="372"/>
      <c r="K161" s="34">
        <f>SUM(K154:K160)</f>
        <v>0</v>
      </c>
      <c r="L161" s="34">
        <f>SUM(L154:L160)</f>
        <v>0</v>
      </c>
      <c r="M161" s="287"/>
      <c r="N161" s="34">
        <f>SUM(N154:N160)</f>
        <v>0</v>
      </c>
      <c r="O161" s="34">
        <f>SUM(O154:O160)</f>
        <v>0</v>
      </c>
      <c r="P161" s="34"/>
      <c r="Q161" s="34">
        <f>SUM(Q154:Q160)</f>
        <v>0</v>
      </c>
      <c r="R161" s="34">
        <f>SUM(R154:R160)</f>
        <v>0</v>
      </c>
      <c r="S161" s="23">
        <f t="shared" si="90"/>
        <v>0</v>
      </c>
    </row>
    <row r="162" spans="1:19" ht="29.9" customHeight="1" x14ac:dyDescent="0.25">
      <c r="A162" s="128">
        <v>5</v>
      </c>
      <c r="B162" s="900" t="s">
        <v>349</v>
      </c>
      <c r="C162" s="900"/>
      <c r="D162" s="900"/>
      <c r="E162" s="900"/>
      <c r="F162" s="900"/>
      <c r="G162" s="900"/>
      <c r="H162" s="389"/>
      <c r="I162" s="390"/>
      <c r="J162" s="372"/>
      <c r="K162" s="279"/>
      <c r="L162" s="160"/>
      <c r="M162" s="287"/>
      <c r="N162" s="279"/>
      <c r="O162" s="160"/>
      <c r="P162" s="287"/>
      <c r="Q162" s="160"/>
      <c r="R162" s="160"/>
      <c r="S162" s="161">
        <f t="shared" si="86"/>
        <v>0</v>
      </c>
    </row>
    <row r="163" spans="1:19" ht="13" x14ac:dyDescent="0.25">
      <c r="A163" s="177">
        <v>5.0999999999999996</v>
      </c>
      <c r="B163" s="178"/>
      <c r="C163" s="413"/>
      <c r="D163" s="183"/>
      <c r="E163" s="183"/>
      <c r="F163" s="441">
        <f t="shared" ref="F163:F166" si="91">D163*E163</f>
        <v>0</v>
      </c>
      <c r="G163" s="156">
        <f>F163*'Consolidated Budget'!G$8</f>
        <v>0</v>
      </c>
      <c r="H163" s="408"/>
      <c r="I163" s="429"/>
      <c r="J163" s="372"/>
      <c r="K163" s="286"/>
      <c r="L163" s="179"/>
      <c r="M163" s="287"/>
      <c r="N163" s="286"/>
      <c r="O163" s="179"/>
      <c r="P163" s="287"/>
      <c r="Q163" s="291">
        <f>I163+L163+O163</f>
        <v>0</v>
      </c>
      <c r="R163" s="22">
        <f>$G163-Q163</f>
        <v>0</v>
      </c>
      <c r="S163" s="23">
        <f t="shared" ref="S163:S169" si="92">IFERROR(Q163/$G163,0)</f>
        <v>0</v>
      </c>
    </row>
    <row r="164" spans="1:19" ht="13" x14ac:dyDescent="0.25">
      <c r="A164" s="177">
        <v>5.2</v>
      </c>
      <c r="B164" s="178"/>
      <c r="C164" s="413"/>
      <c r="D164" s="183"/>
      <c r="E164" s="183"/>
      <c r="F164" s="441">
        <f t="shared" si="91"/>
        <v>0</v>
      </c>
      <c r="G164" s="156">
        <f>F164*'Consolidated Budget'!G$8</f>
        <v>0</v>
      </c>
      <c r="H164" s="408"/>
      <c r="I164" s="429"/>
      <c r="J164" s="372"/>
      <c r="K164" s="286"/>
      <c r="L164" s="179"/>
      <c r="M164" s="287"/>
      <c r="N164" s="286"/>
      <c r="O164" s="179"/>
      <c r="P164" s="287"/>
      <c r="Q164" s="291">
        <f>I164+L164+O164</f>
        <v>0</v>
      </c>
      <c r="R164" s="22">
        <f>$G164-Q164</f>
        <v>0</v>
      </c>
      <c r="S164" s="23">
        <f t="shared" si="92"/>
        <v>0</v>
      </c>
    </row>
    <row r="165" spans="1:19" ht="13" x14ac:dyDescent="0.25">
      <c r="A165" s="177">
        <v>5.3</v>
      </c>
      <c r="B165" s="178"/>
      <c r="C165" s="413"/>
      <c r="D165" s="297"/>
      <c r="E165" s="414"/>
      <c r="F165" s="441">
        <f t="shared" si="91"/>
        <v>0</v>
      </c>
      <c r="G165" s="156">
        <f>F165*'Consolidated Budget'!G$8</f>
        <v>0</v>
      </c>
      <c r="H165" s="408"/>
      <c r="I165" s="429"/>
      <c r="J165" s="372"/>
      <c r="K165" s="286"/>
      <c r="L165" s="179"/>
      <c r="M165" s="287"/>
      <c r="N165" s="286"/>
      <c r="O165" s="179"/>
      <c r="P165" s="287"/>
      <c r="Q165" s="291">
        <f>I165+L165+O165</f>
        <v>0</v>
      </c>
      <c r="R165" s="22">
        <f>$G165-Q165</f>
        <v>0</v>
      </c>
      <c r="S165" s="23">
        <f t="shared" si="92"/>
        <v>0</v>
      </c>
    </row>
    <row r="166" spans="1:19" ht="13" x14ac:dyDescent="0.25">
      <c r="A166" s="177">
        <v>5.4</v>
      </c>
      <c r="B166" s="178"/>
      <c r="C166" s="413"/>
      <c r="D166" s="297"/>
      <c r="E166" s="414"/>
      <c r="F166" s="441">
        <f t="shared" si="91"/>
        <v>0</v>
      </c>
      <c r="G166" s="156">
        <f>F166*'Consolidated Budget'!G$8</f>
        <v>0</v>
      </c>
      <c r="H166" s="408"/>
      <c r="I166" s="429"/>
      <c r="J166" s="372"/>
      <c r="K166" s="286"/>
      <c r="L166" s="179"/>
      <c r="M166" s="287"/>
      <c r="N166" s="286"/>
      <c r="O166" s="179"/>
      <c r="P166" s="287"/>
      <c r="Q166" s="291">
        <f>I166+L166+O166</f>
        <v>0</v>
      </c>
      <c r="R166" s="22">
        <f>$G166-Q166</f>
        <v>0</v>
      </c>
      <c r="S166" s="23">
        <f t="shared" si="92"/>
        <v>0</v>
      </c>
    </row>
    <row r="167" spans="1:19" ht="21.65" customHeight="1" x14ac:dyDescent="0.25">
      <c r="A167" s="177">
        <v>5.5</v>
      </c>
      <c r="B167" s="299"/>
      <c r="C167" s="413" t="s">
        <v>179</v>
      </c>
      <c r="D167" s="297" t="s">
        <v>179</v>
      </c>
      <c r="E167" s="297" t="s">
        <v>179</v>
      </c>
      <c r="F167" s="417">
        <v>0</v>
      </c>
      <c r="G167" s="156">
        <f>F167*'Consolidated Budget'!G$8</f>
        <v>0</v>
      </c>
      <c r="H167" s="408">
        <v>0</v>
      </c>
      <c r="I167" s="429">
        <v>0</v>
      </c>
      <c r="J167" s="372"/>
      <c r="K167" s="286"/>
      <c r="L167" s="179"/>
      <c r="M167" s="287"/>
      <c r="N167" s="286"/>
      <c r="O167" s="179"/>
      <c r="P167" s="287"/>
      <c r="Q167" s="291">
        <f>I167+L167+O167</f>
        <v>0</v>
      </c>
      <c r="R167" s="22">
        <f>$G167-Q167</f>
        <v>0</v>
      </c>
      <c r="S167" s="23">
        <f t="shared" si="92"/>
        <v>0</v>
      </c>
    </row>
    <row r="168" spans="1:19" ht="22.4" customHeight="1" x14ac:dyDescent="0.25">
      <c r="A168" s="899" t="s">
        <v>351</v>
      </c>
      <c r="B168" s="899"/>
      <c r="C168" s="899"/>
      <c r="D168" s="899"/>
      <c r="E168" s="899"/>
      <c r="F168" s="34">
        <f>SUM(F163:F167)</f>
        <v>0</v>
      </c>
      <c r="G168" s="34">
        <f>SUM(G163:G167)</f>
        <v>0</v>
      </c>
      <c r="H168" s="34">
        <f>SUM(H163:H167)</f>
        <v>0</v>
      </c>
      <c r="I168" s="34">
        <f>SUM(I163:I167)</f>
        <v>0</v>
      </c>
      <c r="J168" s="372"/>
      <c r="K168" s="34">
        <f>SUM(K163:K167)</f>
        <v>0</v>
      </c>
      <c r="L168" s="34">
        <f>SUM(L163:L167)</f>
        <v>0</v>
      </c>
      <c r="M168" s="287"/>
      <c r="N168" s="34">
        <f>SUM(N163:N167)</f>
        <v>0</v>
      </c>
      <c r="O168" s="34">
        <f>SUM(O163:O167)</f>
        <v>0</v>
      </c>
      <c r="P168" s="34"/>
      <c r="Q168" s="34">
        <f>SUM(Q163:Q167)</f>
        <v>0</v>
      </c>
      <c r="R168" s="34">
        <f>SUM(R163:R167)</f>
        <v>0</v>
      </c>
      <c r="S168" s="23">
        <f t="shared" si="92"/>
        <v>0</v>
      </c>
    </row>
    <row r="169" spans="1:19" s="278" customFormat="1" ht="33" customHeight="1" x14ac:dyDescent="0.25">
      <c r="A169" s="902" t="s">
        <v>352</v>
      </c>
      <c r="B169" s="902"/>
      <c r="C169" s="902"/>
      <c r="D169" s="902"/>
      <c r="E169" s="902"/>
      <c r="F169" s="45">
        <f>F31+F140+F152+F161+F168</f>
        <v>0</v>
      </c>
      <c r="G169" s="45">
        <f t="shared" ref="G169:I169" si="93">G31+G140+G152+G161+G168</f>
        <v>0</v>
      </c>
      <c r="H169" s="45">
        <f t="shared" si="93"/>
        <v>0</v>
      </c>
      <c r="I169" s="45">
        <f t="shared" si="93"/>
        <v>0</v>
      </c>
      <c r="J169" s="372"/>
      <c r="K169" s="45">
        <f t="shared" ref="K169:L169" si="94">K31+K140+K152+K161+K168</f>
        <v>0</v>
      </c>
      <c r="L169" s="45">
        <f t="shared" si="94"/>
        <v>0</v>
      </c>
      <c r="M169" s="287"/>
      <c r="N169" s="45">
        <f t="shared" ref="N169:O169" si="95">N31+N140+N152+N161+N168</f>
        <v>0</v>
      </c>
      <c r="O169" s="45">
        <f t="shared" si="95"/>
        <v>0</v>
      </c>
      <c r="P169" s="45">
        <f>P31+P140+P152+P161+P168</f>
        <v>0</v>
      </c>
      <c r="Q169" s="45">
        <f t="shared" ref="Q169:R169" si="96">Q31+Q140+Q152+Q161+Q168</f>
        <v>0</v>
      </c>
      <c r="R169" s="45">
        <f t="shared" si="96"/>
        <v>0</v>
      </c>
      <c r="S169" s="780">
        <f t="shared" si="92"/>
        <v>0</v>
      </c>
    </row>
    <row r="170" spans="1:19" s="278" customFormat="1" ht="15" customHeight="1" x14ac:dyDescent="0.25">
      <c r="B170" s="300"/>
      <c r="C170" s="301"/>
      <c r="D170" s="301"/>
      <c r="E170" s="301"/>
      <c r="F170" s="302"/>
      <c r="G170" s="302"/>
      <c r="H170" s="392"/>
      <c r="I170" s="393"/>
      <c r="J170" s="372"/>
      <c r="K170" s="303"/>
      <c r="L170" s="162"/>
      <c r="M170" s="287"/>
      <c r="N170" s="303"/>
      <c r="O170" s="162"/>
      <c r="P170" s="287"/>
      <c r="Q170" s="162"/>
      <c r="R170" s="162" t="e">
        <f>#REF!-Q170</f>
        <v>#REF!</v>
      </c>
      <c r="S170" s="163">
        <f t="shared" si="86"/>
        <v>0</v>
      </c>
    </row>
    <row r="171" spans="1:19" s="278" customFormat="1" ht="33" customHeight="1" x14ac:dyDescent="0.25">
      <c r="A171" s="901" t="s">
        <v>353</v>
      </c>
      <c r="B171" s="901"/>
      <c r="C171" s="901"/>
      <c r="D171" s="901"/>
      <c r="E171" s="901"/>
      <c r="F171" s="901"/>
      <c r="G171" s="901"/>
      <c r="H171" s="394"/>
      <c r="I171" s="395"/>
      <c r="J171" s="372"/>
      <c r="K171" s="307"/>
      <c r="L171" s="304"/>
      <c r="M171" s="287"/>
      <c r="N171" s="307"/>
      <c r="O171" s="304"/>
      <c r="P171" s="287"/>
      <c r="Q171" s="304"/>
      <c r="R171" s="305"/>
      <c r="S171" s="306"/>
    </row>
    <row r="172" spans="1:19" ht="29.9" customHeight="1" x14ac:dyDescent="0.25">
      <c r="A172" s="128"/>
      <c r="B172" s="908" t="s">
        <v>354</v>
      </c>
      <c r="C172" s="908"/>
      <c r="D172" s="908"/>
      <c r="E172" s="908"/>
      <c r="F172" s="908"/>
      <c r="G172" s="908"/>
      <c r="H172" s="389"/>
      <c r="I172" s="390"/>
      <c r="J172" s="372"/>
      <c r="K172" s="279"/>
      <c r="L172" s="160"/>
      <c r="M172" s="287"/>
      <c r="N172" s="279"/>
      <c r="O172" s="160"/>
      <c r="P172" s="287"/>
      <c r="Q172" s="160"/>
      <c r="R172" s="160" t="e">
        <f>#REF!-Q172</f>
        <v>#REF!</v>
      </c>
      <c r="S172" s="161">
        <f t="shared" ref="S172" si="97">IFERROR(R172/$G172,0)</f>
        <v>0</v>
      </c>
    </row>
    <row r="173" spans="1:19" ht="20.149999999999999" customHeight="1" x14ac:dyDescent="0.25">
      <c r="A173" s="24"/>
      <c r="B173" s="25" t="s">
        <v>355</v>
      </c>
      <c r="C173" s="866"/>
      <c r="D173" s="866"/>
      <c r="E173" s="866"/>
      <c r="F173" s="26">
        <f>SUM(F174:F195)</f>
        <v>0</v>
      </c>
      <c r="G173" s="26">
        <f>SUM(G174:G195)</f>
        <v>0</v>
      </c>
      <c r="H173" s="387">
        <f>SUM(H174:H195)</f>
        <v>0</v>
      </c>
      <c r="I173" s="387">
        <f>SUM(I174:I195)</f>
        <v>0</v>
      </c>
      <c r="J173" s="372"/>
      <c r="K173" s="26">
        <f>SUM(K174:K195)</f>
        <v>0</v>
      </c>
      <c r="L173" s="26">
        <f>SUM(L174:L195)</f>
        <v>0</v>
      </c>
      <c r="M173" s="287"/>
      <c r="N173" s="26">
        <f t="shared" ref="N173:P173" si="98">SUM(N174:N191)</f>
        <v>0</v>
      </c>
      <c r="O173" s="26">
        <f t="shared" si="98"/>
        <v>0</v>
      </c>
      <c r="P173" s="26">
        <f t="shared" si="98"/>
        <v>0</v>
      </c>
      <c r="Q173" s="26">
        <f>SUM(Q174:Q195)</f>
        <v>0</v>
      </c>
      <c r="R173" s="26">
        <f>SUM(R174:R195)</f>
        <v>0</v>
      </c>
      <c r="S173" s="23">
        <f t="shared" ref="S173:S209" si="99">IFERROR(Q173/$G173,0)</f>
        <v>0</v>
      </c>
    </row>
    <row r="174" spans="1:19" ht="13" x14ac:dyDescent="0.25">
      <c r="A174" s="20"/>
      <c r="B174" s="288"/>
      <c r="C174" s="289"/>
      <c r="D174" s="442"/>
      <c r="E174" s="443"/>
      <c r="F174" s="444">
        <f t="shared" ref="F174:F188" si="100">D174*E174</f>
        <v>0</v>
      </c>
      <c r="G174" s="156">
        <f>F174*'Consolidated Budget'!G$8</f>
        <v>0</v>
      </c>
      <c r="H174" s="427"/>
      <c r="I174" s="428"/>
      <c r="J174" s="372"/>
      <c r="K174" s="286"/>
      <c r="L174" s="179"/>
      <c r="M174" s="287"/>
      <c r="N174" s="286"/>
      <c r="O174" s="179"/>
      <c r="P174" s="287"/>
      <c r="Q174" s="291">
        <f t="shared" ref="Q174:Q188" si="101">I174+L174+O174</f>
        <v>0</v>
      </c>
      <c r="R174" s="22">
        <f t="shared" ref="R174:R195" si="102">$G174-Q174</f>
        <v>0</v>
      </c>
      <c r="S174" s="466">
        <f t="shared" si="99"/>
        <v>0</v>
      </c>
    </row>
    <row r="175" spans="1:19" ht="13" x14ac:dyDescent="0.25">
      <c r="A175" s="20"/>
      <c r="B175" s="288"/>
      <c r="C175" s="289"/>
      <c r="D175" s="442"/>
      <c r="E175" s="445"/>
      <c r="F175" s="444">
        <f t="shared" si="100"/>
        <v>0</v>
      </c>
      <c r="G175" s="156">
        <f>F175*'Consolidated Budget'!G$8</f>
        <v>0</v>
      </c>
      <c r="H175" s="408"/>
      <c r="I175" s="429"/>
      <c r="J175" s="372"/>
      <c r="K175" s="286"/>
      <c r="L175" s="179"/>
      <c r="M175" s="287"/>
      <c r="N175" s="286"/>
      <c r="O175" s="179"/>
      <c r="P175" s="287"/>
      <c r="Q175" s="291">
        <f t="shared" si="101"/>
        <v>0</v>
      </c>
      <c r="R175" s="22">
        <f t="shared" si="102"/>
        <v>0</v>
      </c>
      <c r="S175" s="466">
        <f t="shared" si="99"/>
        <v>0</v>
      </c>
    </row>
    <row r="176" spans="1:19" ht="13" x14ac:dyDescent="0.25">
      <c r="A176" s="20"/>
      <c r="B176" s="288"/>
      <c r="C176" s="289"/>
      <c r="D176" s="442"/>
      <c r="E176" s="445"/>
      <c r="F176" s="444">
        <f t="shared" si="100"/>
        <v>0</v>
      </c>
      <c r="G176" s="156">
        <f>F176*'Consolidated Budget'!G$8</f>
        <v>0</v>
      </c>
      <c r="H176" s="408"/>
      <c r="I176" s="429"/>
      <c r="J176" s="372"/>
      <c r="K176" s="286"/>
      <c r="L176" s="179"/>
      <c r="M176" s="287"/>
      <c r="N176" s="286"/>
      <c r="O176" s="179"/>
      <c r="P176" s="287"/>
      <c r="Q176" s="291">
        <f t="shared" si="101"/>
        <v>0</v>
      </c>
      <c r="R176" s="22">
        <f t="shared" si="102"/>
        <v>0</v>
      </c>
      <c r="S176" s="23">
        <f t="shared" si="99"/>
        <v>0</v>
      </c>
    </row>
    <row r="177" spans="1:19" ht="13" x14ac:dyDescent="0.25">
      <c r="A177" s="20"/>
      <c r="B177" s="288"/>
      <c r="C177" s="289"/>
      <c r="D177" s="442"/>
      <c r="E177" s="445"/>
      <c r="F177" s="444">
        <f>D177*E177</f>
        <v>0</v>
      </c>
      <c r="G177" s="156">
        <f>F177*'Consolidated Budget'!G$8</f>
        <v>0</v>
      </c>
      <c r="H177" s="408"/>
      <c r="I177" s="429"/>
      <c r="J177" s="372"/>
      <c r="K177" s="286"/>
      <c r="L177" s="179"/>
      <c r="M177" s="287"/>
      <c r="N177" s="286"/>
      <c r="O177" s="179"/>
      <c r="P177" s="287"/>
      <c r="Q177" s="291">
        <f t="shared" si="101"/>
        <v>0</v>
      </c>
      <c r="R177" s="22">
        <f t="shared" si="102"/>
        <v>0</v>
      </c>
      <c r="S177" s="23">
        <f t="shared" si="99"/>
        <v>0</v>
      </c>
    </row>
    <row r="178" spans="1:19" ht="13" x14ac:dyDescent="0.25">
      <c r="A178" s="20"/>
      <c r="B178" s="288"/>
      <c r="C178" s="289"/>
      <c r="D178" s="442"/>
      <c r="E178" s="445"/>
      <c r="F178" s="444">
        <f t="shared" si="100"/>
        <v>0</v>
      </c>
      <c r="G178" s="156">
        <f>F178*'Consolidated Budget'!G$8</f>
        <v>0</v>
      </c>
      <c r="H178" s="408"/>
      <c r="I178" s="429"/>
      <c r="J178" s="372"/>
      <c r="K178" s="286"/>
      <c r="L178" s="179"/>
      <c r="M178" s="287"/>
      <c r="N178" s="286"/>
      <c r="O178" s="179"/>
      <c r="P178" s="287"/>
      <c r="Q178" s="291">
        <f t="shared" si="101"/>
        <v>0</v>
      </c>
      <c r="R178" s="22">
        <f t="shared" si="102"/>
        <v>0</v>
      </c>
      <c r="S178" s="23">
        <f t="shared" si="99"/>
        <v>0</v>
      </c>
    </row>
    <row r="179" spans="1:19" ht="13" x14ac:dyDescent="0.25">
      <c r="A179" s="20"/>
      <c r="B179" s="288"/>
      <c r="C179" s="289"/>
      <c r="D179" s="442"/>
      <c r="E179" s="443"/>
      <c r="F179" s="444">
        <f t="shared" si="100"/>
        <v>0</v>
      </c>
      <c r="G179" s="156">
        <f>F179*'Consolidated Budget'!G$8</f>
        <v>0</v>
      </c>
      <c r="H179" s="408"/>
      <c r="I179" s="429"/>
      <c r="J179" s="372"/>
      <c r="K179" s="286"/>
      <c r="L179" s="179"/>
      <c r="M179" s="287"/>
      <c r="N179" s="286"/>
      <c r="O179" s="179"/>
      <c r="P179" s="287"/>
      <c r="Q179" s="291">
        <f t="shared" si="101"/>
        <v>0</v>
      </c>
      <c r="R179" s="22">
        <f t="shared" si="102"/>
        <v>0</v>
      </c>
      <c r="S179" s="23">
        <f t="shared" si="99"/>
        <v>0</v>
      </c>
    </row>
    <row r="180" spans="1:19" ht="13" x14ac:dyDescent="0.25">
      <c r="A180" s="20"/>
      <c r="B180" s="288"/>
      <c r="C180" s="289"/>
      <c r="D180" s="442"/>
      <c r="E180" s="446"/>
      <c r="F180" s="444">
        <f t="shared" si="100"/>
        <v>0</v>
      </c>
      <c r="G180" s="156">
        <f>F180*'Consolidated Budget'!G$8</f>
        <v>0</v>
      </c>
      <c r="H180" s="408"/>
      <c r="I180" s="429"/>
      <c r="J180" s="372"/>
      <c r="K180" s="286"/>
      <c r="L180" s="179"/>
      <c r="M180" s="287"/>
      <c r="N180" s="286"/>
      <c r="O180" s="179"/>
      <c r="P180" s="287"/>
      <c r="Q180" s="291">
        <f t="shared" si="101"/>
        <v>0</v>
      </c>
      <c r="R180" s="22">
        <f t="shared" si="102"/>
        <v>0</v>
      </c>
      <c r="S180" s="23">
        <f t="shared" si="99"/>
        <v>0</v>
      </c>
    </row>
    <row r="181" spans="1:19" ht="13" x14ac:dyDescent="0.25">
      <c r="A181" s="20"/>
      <c r="B181" s="288"/>
      <c r="C181" s="289"/>
      <c r="D181" s="442"/>
      <c r="E181" s="446"/>
      <c r="F181" s="444">
        <f t="shared" si="100"/>
        <v>0</v>
      </c>
      <c r="G181" s="156">
        <f>F181*'Consolidated Budget'!G$8</f>
        <v>0</v>
      </c>
      <c r="H181" s="408"/>
      <c r="I181" s="429"/>
      <c r="J181" s="372"/>
      <c r="K181" s="286"/>
      <c r="L181" s="179"/>
      <c r="M181" s="287"/>
      <c r="N181" s="286"/>
      <c r="O181" s="179"/>
      <c r="P181" s="287"/>
      <c r="Q181" s="291">
        <f t="shared" si="101"/>
        <v>0</v>
      </c>
      <c r="R181" s="22">
        <f t="shared" si="102"/>
        <v>0</v>
      </c>
      <c r="S181" s="23">
        <f t="shared" si="99"/>
        <v>0</v>
      </c>
    </row>
    <row r="182" spans="1:19" ht="13" x14ac:dyDescent="0.25">
      <c r="A182" s="20"/>
      <c r="B182" s="288"/>
      <c r="C182" s="289"/>
      <c r="D182" s="442"/>
      <c r="E182" s="445"/>
      <c r="F182" s="444">
        <f t="shared" si="100"/>
        <v>0</v>
      </c>
      <c r="G182" s="156">
        <f>F182*'Consolidated Budget'!G$8</f>
        <v>0</v>
      </c>
      <c r="H182" s="408"/>
      <c r="I182" s="429"/>
      <c r="J182" s="372"/>
      <c r="K182" s="286"/>
      <c r="L182" s="179"/>
      <c r="M182" s="287"/>
      <c r="N182" s="286"/>
      <c r="O182" s="179"/>
      <c r="P182" s="287"/>
      <c r="Q182" s="291">
        <f t="shared" si="101"/>
        <v>0</v>
      </c>
      <c r="R182" s="22">
        <f t="shared" si="102"/>
        <v>0</v>
      </c>
      <c r="S182" s="23">
        <f t="shared" si="99"/>
        <v>0</v>
      </c>
    </row>
    <row r="183" spans="1:19" ht="13" x14ac:dyDescent="0.25">
      <c r="A183" s="20"/>
      <c r="B183" s="288"/>
      <c r="C183" s="289"/>
      <c r="D183" s="442"/>
      <c r="E183" s="445"/>
      <c r="F183" s="444">
        <f t="shared" si="100"/>
        <v>0</v>
      </c>
      <c r="G183" s="156">
        <f>F183*'Consolidated Budget'!G$8</f>
        <v>0</v>
      </c>
      <c r="H183" s="408"/>
      <c r="I183" s="429"/>
      <c r="J183" s="372"/>
      <c r="K183" s="286"/>
      <c r="L183" s="179"/>
      <c r="M183" s="287"/>
      <c r="N183" s="286"/>
      <c r="O183" s="179"/>
      <c r="P183" s="287"/>
      <c r="Q183" s="291">
        <f t="shared" si="101"/>
        <v>0</v>
      </c>
      <c r="R183" s="22">
        <f t="shared" si="102"/>
        <v>0</v>
      </c>
      <c r="S183" s="23">
        <f t="shared" si="99"/>
        <v>0</v>
      </c>
    </row>
    <row r="184" spans="1:19" ht="13" x14ac:dyDescent="0.25">
      <c r="A184" s="20"/>
      <c r="B184" s="288"/>
      <c r="C184" s="289"/>
      <c r="D184" s="442"/>
      <c r="E184" s="446"/>
      <c r="F184" s="444">
        <f t="shared" si="100"/>
        <v>0</v>
      </c>
      <c r="G184" s="156">
        <f>F184*'Consolidated Budget'!G$8</f>
        <v>0</v>
      </c>
      <c r="H184" s="408"/>
      <c r="I184" s="429"/>
      <c r="J184" s="372"/>
      <c r="K184" s="286"/>
      <c r="L184" s="179"/>
      <c r="M184" s="287"/>
      <c r="N184" s="286"/>
      <c r="O184" s="179"/>
      <c r="P184" s="287"/>
      <c r="Q184" s="291">
        <f t="shared" si="101"/>
        <v>0</v>
      </c>
      <c r="R184" s="22">
        <f t="shared" si="102"/>
        <v>0</v>
      </c>
      <c r="S184" s="23">
        <f t="shared" si="99"/>
        <v>0</v>
      </c>
    </row>
    <row r="185" spans="1:19" ht="13" x14ac:dyDescent="0.25">
      <c r="A185" s="20"/>
      <c r="B185" s="288"/>
      <c r="C185" s="289"/>
      <c r="D185" s="442"/>
      <c r="E185" s="443"/>
      <c r="F185" s="444">
        <f>D185*E185</f>
        <v>0</v>
      </c>
      <c r="G185" s="156">
        <f>F185*'Consolidated Budget'!G$8</f>
        <v>0</v>
      </c>
      <c r="H185" s="408"/>
      <c r="I185" s="429"/>
      <c r="J185" s="372"/>
      <c r="K185" s="286"/>
      <c r="L185" s="179"/>
      <c r="M185" s="287"/>
      <c r="N185" s="286"/>
      <c r="O185" s="179"/>
      <c r="P185" s="287"/>
      <c r="Q185" s="291">
        <f t="shared" si="101"/>
        <v>0</v>
      </c>
      <c r="R185" s="22">
        <f t="shared" si="102"/>
        <v>0</v>
      </c>
      <c r="S185" s="23">
        <f t="shared" si="99"/>
        <v>0</v>
      </c>
    </row>
    <row r="186" spans="1:19" ht="13" x14ac:dyDescent="0.25">
      <c r="A186" s="20"/>
      <c r="B186" s="288"/>
      <c r="C186" s="289"/>
      <c r="D186" s="442"/>
      <c r="E186" s="446"/>
      <c r="F186" s="444">
        <f t="shared" si="100"/>
        <v>0</v>
      </c>
      <c r="G186" s="156">
        <f>F186*'Consolidated Budget'!G$8</f>
        <v>0</v>
      </c>
      <c r="H186" s="408"/>
      <c r="I186" s="429"/>
      <c r="J186" s="372"/>
      <c r="K186" s="286"/>
      <c r="L186" s="179"/>
      <c r="M186" s="287"/>
      <c r="N186" s="286"/>
      <c r="O186" s="179"/>
      <c r="P186" s="287"/>
      <c r="Q186" s="291">
        <f t="shared" si="101"/>
        <v>0</v>
      </c>
      <c r="R186" s="22">
        <f t="shared" si="102"/>
        <v>0</v>
      </c>
      <c r="S186" s="23">
        <f t="shared" si="99"/>
        <v>0</v>
      </c>
    </row>
    <row r="187" spans="1:19" ht="13" x14ac:dyDescent="0.25">
      <c r="A187" s="20"/>
      <c r="B187" s="288"/>
      <c r="C187" s="289"/>
      <c r="D187" s="442"/>
      <c r="E187" s="443"/>
      <c r="F187" s="444">
        <f t="shared" si="100"/>
        <v>0</v>
      </c>
      <c r="G187" s="156">
        <f>F187*'Consolidated Budget'!G$8</f>
        <v>0</v>
      </c>
      <c r="H187" s="408"/>
      <c r="I187" s="429"/>
      <c r="J187" s="372"/>
      <c r="K187" s="286"/>
      <c r="L187" s="179"/>
      <c r="M187" s="287"/>
      <c r="N187" s="286"/>
      <c r="O187" s="179"/>
      <c r="P187" s="287"/>
      <c r="Q187" s="291">
        <f t="shared" si="101"/>
        <v>0</v>
      </c>
      <c r="R187" s="22">
        <f t="shared" si="102"/>
        <v>0</v>
      </c>
      <c r="S187" s="23">
        <f t="shared" si="99"/>
        <v>0</v>
      </c>
    </row>
    <row r="188" spans="1:19" ht="13" x14ac:dyDescent="0.25">
      <c r="A188" s="20"/>
      <c r="B188" s="288"/>
      <c r="C188" s="289"/>
      <c r="D188" s="442"/>
      <c r="E188" s="445"/>
      <c r="F188" s="444">
        <f t="shared" si="100"/>
        <v>0</v>
      </c>
      <c r="G188" s="156">
        <f>F188*'Consolidated Budget'!G$8</f>
        <v>0</v>
      </c>
      <c r="H188" s="447"/>
      <c r="I188" s="448"/>
      <c r="J188" s="372"/>
      <c r="K188" s="286"/>
      <c r="L188" s="179"/>
      <c r="M188" s="287"/>
      <c r="N188" s="286"/>
      <c r="O188" s="179"/>
      <c r="P188" s="287"/>
      <c r="Q188" s="291">
        <f t="shared" si="101"/>
        <v>0</v>
      </c>
      <c r="R188" s="22">
        <f t="shared" si="102"/>
        <v>0</v>
      </c>
      <c r="S188" s="23">
        <f t="shared" si="99"/>
        <v>0</v>
      </c>
    </row>
    <row r="189" spans="1:19" ht="13" x14ac:dyDescent="0.25">
      <c r="A189" s="20"/>
      <c r="B189" s="288"/>
      <c r="C189" s="289"/>
      <c r="D189" s="442"/>
      <c r="E189" s="443"/>
      <c r="F189" s="446">
        <v>0</v>
      </c>
      <c r="G189" s="156">
        <f>F189*'Consolidated Budget'!G$8</f>
        <v>0</v>
      </c>
      <c r="H189" s="447"/>
      <c r="I189" s="448"/>
      <c r="J189" s="372"/>
      <c r="K189" s="286"/>
      <c r="L189" s="179"/>
      <c r="M189" s="287"/>
      <c r="N189" s="286"/>
      <c r="O189" s="179"/>
      <c r="P189" s="287"/>
      <c r="Q189" s="291"/>
      <c r="R189" s="22">
        <f t="shared" si="102"/>
        <v>0</v>
      </c>
      <c r="S189" s="23">
        <f t="shared" si="99"/>
        <v>0</v>
      </c>
    </row>
    <row r="190" spans="1:19" ht="13" x14ac:dyDescent="0.25">
      <c r="A190" s="20"/>
      <c r="B190" s="288"/>
      <c r="C190" s="289"/>
      <c r="D190" s="442"/>
      <c r="E190" s="443"/>
      <c r="F190" s="446">
        <v>0</v>
      </c>
      <c r="G190" s="156">
        <f>F190*'Consolidated Budget'!G$8</f>
        <v>0</v>
      </c>
      <c r="H190" s="447"/>
      <c r="I190" s="448"/>
      <c r="J190" s="372"/>
      <c r="K190" s="286"/>
      <c r="L190" s="179"/>
      <c r="M190" s="287"/>
      <c r="N190" s="286"/>
      <c r="O190" s="179"/>
      <c r="P190" s="287"/>
      <c r="Q190" s="291"/>
      <c r="R190" s="22">
        <f t="shared" si="102"/>
        <v>0</v>
      </c>
      <c r="S190" s="23">
        <f t="shared" si="99"/>
        <v>0</v>
      </c>
    </row>
    <row r="191" spans="1:19" ht="13" x14ac:dyDescent="0.25">
      <c r="A191" s="20"/>
      <c r="B191" s="288"/>
      <c r="C191" s="289"/>
      <c r="D191" s="442"/>
      <c r="E191" s="445"/>
      <c r="F191" s="446">
        <v>0</v>
      </c>
      <c r="G191" s="156">
        <f>F191*'Consolidated Budget'!G$8</f>
        <v>0</v>
      </c>
      <c r="H191" s="447"/>
      <c r="I191" s="448"/>
      <c r="J191" s="372"/>
      <c r="K191" s="286"/>
      <c r="L191" s="179"/>
      <c r="M191" s="287"/>
      <c r="N191" s="286"/>
      <c r="O191" s="179"/>
      <c r="P191" s="287"/>
      <c r="Q191" s="291"/>
      <c r="R191" s="22">
        <f t="shared" si="102"/>
        <v>0</v>
      </c>
      <c r="S191" s="23">
        <f t="shared" si="99"/>
        <v>0</v>
      </c>
    </row>
    <row r="192" spans="1:19" ht="13" x14ac:dyDescent="0.25">
      <c r="A192" s="398"/>
      <c r="B192" s="449"/>
      <c r="C192" s="283"/>
      <c r="D192" s="442"/>
      <c r="E192" s="443"/>
      <c r="F192" s="444">
        <f t="shared" ref="F192:F194" si="103">D192*E192</f>
        <v>0</v>
      </c>
      <c r="G192" s="156">
        <f>F192*'Consolidated Budget'!G$8</f>
        <v>0</v>
      </c>
      <c r="H192" s="447"/>
      <c r="I192" s="448"/>
      <c r="J192" s="372"/>
      <c r="K192" s="296"/>
      <c r="L192" s="296"/>
      <c r="M192" s="287"/>
      <c r="N192" s="296"/>
      <c r="O192" s="296"/>
      <c r="P192" s="403"/>
      <c r="Q192" s="291">
        <f>I192+L192+O192</f>
        <v>0</v>
      </c>
      <c r="R192" s="22">
        <f t="shared" si="102"/>
        <v>0</v>
      </c>
      <c r="S192" s="23">
        <f t="shared" si="99"/>
        <v>0</v>
      </c>
    </row>
    <row r="193" spans="1:19" ht="13" x14ac:dyDescent="0.25">
      <c r="A193" s="398"/>
      <c r="B193" s="449"/>
      <c r="C193" s="283"/>
      <c r="D193" s="442"/>
      <c r="E193" s="443"/>
      <c r="F193" s="444">
        <f t="shared" si="103"/>
        <v>0</v>
      </c>
      <c r="G193" s="156">
        <f>F193*'Consolidated Budget'!G$8</f>
        <v>0</v>
      </c>
      <c r="H193" s="447"/>
      <c r="I193" s="450"/>
      <c r="J193" s="372"/>
      <c r="K193" s="296"/>
      <c r="L193" s="296"/>
      <c r="M193" s="287"/>
      <c r="N193" s="296"/>
      <c r="O193" s="296"/>
      <c r="P193" s="403"/>
      <c r="Q193" s="291">
        <f>I193+L193+O193</f>
        <v>0</v>
      </c>
      <c r="R193" s="22">
        <f t="shared" si="102"/>
        <v>0</v>
      </c>
      <c r="S193" s="23">
        <f t="shared" si="99"/>
        <v>0</v>
      </c>
    </row>
    <row r="194" spans="1:19" ht="13" x14ac:dyDescent="0.25">
      <c r="A194" s="398"/>
      <c r="B194" s="449"/>
      <c r="C194" s="283"/>
      <c r="D194" s="442"/>
      <c r="E194" s="443"/>
      <c r="F194" s="444">
        <f t="shared" si="103"/>
        <v>0</v>
      </c>
      <c r="G194" s="156">
        <f>F194*'Consolidated Budget'!G$8</f>
        <v>0</v>
      </c>
      <c r="H194" s="408"/>
      <c r="I194" s="409"/>
      <c r="J194" s="372"/>
      <c r="K194" s="296"/>
      <c r="L194" s="296"/>
      <c r="M194" s="287"/>
      <c r="N194" s="296"/>
      <c r="O194" s="296"/>
      <c r="P194" s="403"/>
      <c r="Q194" s="291">
        <f>I194+L194+O194</f>
        <v>0</v>
      </c>
      <c r="R194" s="22">
        <f t="shared" si="102"/>
        <v>0</v>
      </c>
      <c r="S194" s="23">
        <f t="shared" si="99"/>
        <v>0</v>
      </c>
    </row>
    <row r="195" spans="1:19" ht="13" x14ac:dyDescent="0.25">
      <c r="A195" s="398"/>
      <c r="B195" s="399"/>
      <c r="C195" s="400"/>
      <c r="D195" s="400"/>
      <c r="E195" s="401"/>
      <c r="F195" s="318"/>
      <c r="G195" s="318"/>
      <c r="H195" s="402"/>
      <c r="I195" s="402"/>
      <c r="J195" s="372"/>
      <c r="K195" s="296"/>
      <c r="L195" s="296"/>
      <c r="M195" s="287"/>
      <c r="N195" s="296"/>
      <c r="O195" s="296"/>
      <c r="P195" s="403"/>
      <c r="Q195" s="291">
        <f>I195+L195+O195</f>
        <v>0</v>
      </c>
      <c r="R195" s="22">
        <f t="shared" si="102"/>
        <v>0</v>
      </c>
      <c r="S195" s="23">
        <f t="shared" si="99"/>
        <v>0</v>
      </c>
    </row>
    <row r="196" spans="1:19" ht="13" x14ac:dyDescent="0.25">
      <c r="A196" s="24"/>
      <c r="B196" s="25" t="s">
        <v>59</v>
      </c>
      <c r="C196" s="903"/>
      <c r="D196" s="903"/>
      <c r="E196" s="903"/>
      <c r="F196" s="26">
        <f>SUM(F197:F206)</f>
        <v>0</v>
      </c>
      <c r="G196" s="26">
        <f>SUM(G197:G206)</f>
        <v>0</v>
      </c>
      <c r="H196" s="387">
        <f t="shared" ref="H196:I196" si="104">SUM(H197:H206)</f>
        <v>0</v>
      </c>
      <c r="I196" s="387">
        <f t="shared" si="104"/>
        <v>0</v>
      </c>
      <c r="J196" s="372"/>
      <c r="K196" s="26">
        <f t="shared" ref="K196:L196" si="105">SUM(K197:K206)</f>
        <v>0</v>
      </c>
      <c r="L196" s="26">
        <f t="shared" si="105"/>
        <v>0</v>
      </c>
      <c r="M196" s="287"/>
      <c r="N196" s="26">
        <f t="shared" ref="N196:R196" si="106">SUM(N197:N206)</f>
        <v>0</v>
      </c>
      <c r="O196" s="26">
        <f t="shared" si="106"/>
        <v>0</v>
      </c>
      <c r="P196" s="26">
        <f t="shared" si="106"/>
        <v>0</v>
      </c>
      <c r="Q196" s="26">
        <f t="shared" si="106"/>
        <v>0</v>
      </c>
      <c r="R196" s="26">
        <f t="shared" si="106"/>
        <v>0</v>
      </c>
      <c r="S196" s="23">
        <f t="shared" si="99"/>
        <v>0</v>
      </c>
    </row>
    <row r="197" spans="1:19" ht="14.5" x14ac:dyDescent="0.35">
      <c r="A197" s="20"/>
      <c r="B197" s="308"/>
      <c r="C197" s="297"/>
      <c r="D197" s="310"/>
      <c r="E197" s="297"/>
      <c r="F197" s="441">
        <f t="shared" ref="F197:F206" si="107">D197*E197</f>
        <v>0</v>
      </c>
      <c r="G197" s="156">
        <f>F197*'Consolidated Budget'!G$8</f>
        <v>0</v>
      </c>
      <c r="H197" s="427"/>
      <c r="I197" s="428"/>
      <c r="J197" s="372"/>
      <c r="K197" s="286"/>
      <c r="L197" s="179"/>
      <c r="M197" s="287"/>
      <c r="N197" s="286"/>
      <c r="O197" s="179"/>
      <c r="P197" s="287"/>
      <c r="Q197" s="291">
        <f t="shared" ref="Q197:Q207" si="108">I197+L197+O197</f>
        <v>0</v>
      </c>
      <c r="R197" s="22">
        <f t="shared" ref="R197:R206" si="109">$G197-Q197</f>
        <v>0</v>
      </c>
      <c r="S197" s="23">
        <f t="shared" si="99"/>
        <v>0</v>
      </c>
    </row>
    <row r="198" spans="1:19" ht="14.5" x14ac:dyDescent="0.35">
      <c r="A198" s="20"/>
      <c r="B198" s="311"/>
      <c r="C198" s="297"/>
      <c r="D198" s="310"/>
      <c r="E198" s="297"/>
      <c r="F198" s="441">
        <f t="shared" si="107"/>
        <v>0</v>
      </c>
      <c r="G198" s="156">
        <f>F198*'Consolidated Budget'!G$8</f>
        <v>0</v>
      </c>
      <c r="H198" s="408"/>
      <c r="I198" s="429"/>
      <c r="J198" s="372"/>
      <c r="K198" s="286"/>
      <c r="L198" s="179"/>
      <c r="M198" s="287"/>
      <c r="N198" s="286"/>
      <c r="O198" s="179"/>
      <c r="P198" s="287"/>
      <c r="Q198" s="291">
        <f t="shared" si="108"/>
        <v>0</v>
      </c>
      <c r="R198" s="22">
        <f t="shared" si="109"/>
        <v>0</v>
      </c>
      <c r="S198" s="23">
        <f t="shared" si="99"/>
        <v>0</v>
      </c>
    </row>
    <row r="199" spans="1:19" ht="14.5" x14ac:dyDescent="0.35">
      <c r="A199" s="20"/>
      <c r="B199" s="311"/>
      <c r="C199" s="297"/>
      <c r="D199" s="310"/>
      <c r="E199" s="297"/>
      <c r="F199" s="441">
        <f t="shared" si="107"/>
        <v>0</v>
      </c>
      <c r="G199" s="156">
        <f>F199*'Consolidated Budget'!G$8</f>
        <v>0</v>
      </c>
      <c r="H199" s="408"/>
      <c r="I199" s="429"/>
      <c r="J199" s="372"/>
      <c r="K199" s="286"/>
      <c r="L199" s="179"/>
      <c r="M199" s="287"/>
      <c r="N199" s="286"/>
      <c r="O199" s="179"/>
      <c r="P199" s="287"/>
      <c r="Q199" s="291">
        <f t="shared" si="108"/>
        <v>0</v>
      </c>
      <c r="R199" s="22">
        <f t="shared" si="109"/>
        <v>0</v>
      </c>
      <c r="S199" s="23">
        <f t="shared" si="99"/>
        <v>0</v>
      </c>
    </row>
    <row r="200" spans="1:19" ht="14.5" x14ac:dyDescent="0.35">
      <c r="A200" s="20"/>
      <c r="B200" s="311"/>
      <c r="C200" s="297"/>
      <c r="D200" s="310"/>
      <c r="E200" s="297"/>
      <c r="F200" s="441">
        <f t="shared" si="107"/>
        <v>0</v>
      </c>
      <c r="G200" s="156">
        <f>F200*'Consolidated Budget'!G$8</f>
        <v>0</v>
      </c>
      <c r="H200" s="408"/>
      <c r="I200" s="429"/>
      <c r="J200" s="372"/>
      <c r="K200" s="286"/>
      <c r="L200" s="179"/>
      <c r="M200" s="287"/>
      <c r="N200" s="286"/>
      <c r="O200" s="179"/>
      <c r="P200" s="287"/>
      <c r="Q200" s="291">
        <f t="shared" si="108"/>
        <v>0</v>
      </c>
      <c r="R200" s="22">
        <f t="shared" si="109"/>
        <v>0</v>
      </c>
      <c r="S200" s="23">
        <f t="shared" si="99"/>
        <v>0</v>
      </c>
    </row>
    <row r="201" spans="1:19" ht="14.5" x14ac:dyDescent="0.35">
      <c r="A201" s="20"/>
      <c r="B201" s="311"/>
      <c r="C201" s="297"/>
      <c r="D201" s="310"/>
      <c r="E201" s="297"/>
      <c r="F201" s="441">
        <f t="shared" si="107"/>
        <v>0</v>
      </c>
      <c r="G201" s="156">
        <f>F201*'Consolidated Budget'!G$8</f>
        <v>0</v>
      </c>
      <c r="H201" s="408"/>
      <c r="I201" s="429"/>
      <c r="J201" s="372"/>
      <c r="K201" s="286"/>
      <c r="L201" s="179"/>
      <c r="M201" s="287"/>
      <c r="N201" s="286"/>
      <c r="O201" s="179"/>
      <c r="P201" s="287"/>
      <c r="Q201" s="291">
        <f t="shared" si="108"/>
        <v>0</v>
      </c>
      <c r="R201" s="22">
        <f t="shared" si="109"/>
        <v>0</v>
      </c>
      <c r="S201" s="466">
        <f t="shared" si="99"/>
        <v>0</v>
      </c>
    </row>
    <row r="202" spans="1:19" ht="14.5" x14ac:dyDescent="0.35">
      <c r="A202" s="20"/>
      <c r="B202" s="311"/>
      <c r="C202" s="297"/>
      <c r="D202" s="310"/>
      <c r="E202" s="297"/>
      <c r="F202" s="441">
        <f t="shared" si="107"/>
        <v>0</v>
      </c>
      <c r="G202" s="156">
        <f>F202*'Consolidated Budget'!G$8</f>
        <v>0</v>
      </c>
      <c r="H202" s="452"/>
      <c r="I202" s="453"/>
      <c r="J202" s="372"/>
      <c r="K202" s="313"/>
      <c r="L202" s="312"/>
      <c r="M202" s="287"/>
      <c r="N202" s="313"/>
      <c r="O202" s="312"/>
      <c r="P202" s="287"/>
      <c r="Q202" s="291">
        <f t="shared" si="108"/>
        <v>0</v>
      </c>
      <c r="R202" s="22">
        <f t="shared" si="109"/>
        <v>0</v>
      </c>
      <c r="S202" s="466">
        <f t="shared" si="99"/>
        <v>0</v>
      </c>
    </row>
    <row r="203" spans="1:19" ht="14.5" x14ac:dyDescent="0.35">
      <c r="A203" s="20"/>
      <c r="B203" s="311"/>
      <c r="C203" s="297"/>
      <c r="D203" s="310"/>
      <c r="E203" s="297"/>
      <c r="F203" s="441">
        <f t="shared" si="107"/>
        <v>0</v>
      </c>
      <c r="G203" s="156">
        <f>F203*'Consolidated Budget'!G$8</f>
        <v>0</v>
      </c>
      <c r="H203" s="427"/>
      <c r="I203" s="428"/>
      <c r="J203" s="372"/>
      <c r="K203" s="286"/>
      <c r="L203" s="179"/>
      <c r="M203" s="287"/>
      <c r="N203" s="286"/>
      <c r="O203" s="179"/>
      <c r="P203" s="287"/>
      <c r="Q203" s="291">
        <f t="shared" si="108"/>
        <v>0</v>
      </c>
      <c r="R203" s="22">
        <f t="shared" si="109"/>
        <v>0</v>
      </c>
      <c r="S203" s="23">
        <f t="shared" si="99"/>
        <v>0</v>
      </c>
    </row>
    <row r="204" spans="1:19" ht="14.5" x14ac:dyDescent="0.35">
      <c r="A204" s="20"/>
      <c r="B204" s="311"/>
      <c r="C204" s="297"/>
      <c r="D204" s="310"/>
      <c r="E204" s="297"/>
      <c r="F204" s="441">
        <f t="shared" si="107"/>
        <v>0</v>
      </c>
      <c r="G204" s="156">
        <f>F204*'Consolidated Budget'!G$8</f>
        <v>0</v>
      </c>
      <c r="H204" s="452"/>
      <c r="I204" s="453"/>
      <c r="J204" s="372"/>
      <c r="K204" s="313"/>
      <c r="L204" s="312"/>
      <c r="M204" s="287"/>
      <c r="N204" s="313"/>
      <c r="O204" s="312"/>
      <c r="P204" s="287"/>
      <c r="Q204" s="291">
        <f t="shared" si="108"/>
        <v>0</v>
      </c>
      <c r="R204" s="22">
        <f t="shared" si="109"/>
        <v>0</v>
      </c>
      <c r="S204" s="23">
        <f t="shared" si="99"/>
        <v>0</v>
      </c>
    </row>
    <row r="205" spans="1:19" ht="40.75" customHeight="1" x14ac:dyDescent="0.25">
      <c r="A205" s="20"/>
      <c r="B205" s="538"/>
      <c r="C205" s="413"/>
      <c r="D205" s="297"/>
      <c r="E205" s="414"/>
      <c r="F205" s="441">
        <f>D205*E205</f>
        <v>0</v>
      </c>
      <c r="G205" s="156">
        <f>F205*'Consolidated Budget'!G$8</f>
        <v>0</v>
      </c>
      <c r="H205" s="454"/>
      <c r="I205" s="455"/>
      <c r="J205" s="372"/>
      <c r="K205" s="313"/>
      <c r="L205" s="312"/>
      <c r="M205" s="287"/>
      <c r="N205" s="313"/>
      <c r="O205" s="312"/>
      <c r="P205" s="287"/>
      <c r="Q205" s="291">
        <f t="shared" si="108"/>
        <v>0</v>
      </c>
      <c r="R205" s="22">
        <f t="shared" si="109"/>
        <v>0</v>
      </c>
      <c r="S205" s="23">
        <f t="shared" si="99"/>
        <v>0</v>
      </c>
    </row>
    <row r="206" spans="1:19" ht="18.649999999999999" customHeight="1" x14ac:dyDescent="0.25">
      <c r="A206" s="298"/>
      <c r="B206" s="538"/>
      <c r="C206" s="413"/>
      <c r="D206" s="297"/>
      <c r="E206" s="297"/>
      <c r="F206" s="441">
        <f t="shared" si="107"/>
        <v>0</v>
      </c>
      <c r="G206" s="156">
        <f>F206*'Consolidated Budget'!G$8</f>
        <v>0</v>
      </c>
      <c r="H206" s="427"/>
      <c r="I206" s="428"/>
      <c r="J206" s="372"/>
      <c r="K206" s="286"/>
      <c r="L206" s="179"/>
      <c r="M206" s="287"/>
      <c r="N206" s="286"/>
      <c r="O206" s="179"/>
      <c r="P206" s="287"/>
      <c r="Q206" s="291">
        <f t="shared" si="108"/>
        <v>0</v>
      </c>
      <c r="R206" s="22">
        <f t="shared" si="109"/>
        <v>0</v>
      </c>
      <c r="S206" s="466">
        <f t="shared" si="99"/>
        <v>0</v>
      </c>
    </row>
    <row r="207" spans="1:19" ht="18.649999999999999" customHeight="1" x14ac:dyDescent="0.25">
      <c r="A207" s="451"/>
      <c r="B207" s="545"/>
      <c r="C207" s="400"/>
      <c r="D207" s="400"/>
      <c r="E207" s="401"/>
      <c r="F207" s="318"/>
      <c r="G207" s="318"/>
      <c r="H207" s="402"/>
      <c r="I207" s="402"/>
      <c r="J207" s="372"/>
      <c r="K207" s="296"/>
      <c r="L207" s="296"/>
      <c r="M207" s="287"/>
      <c r="N207" s="296"/>
      <c r="O207" s="296"/>
      <c r="P207" s="403"/>
      <c r="Q207" s="291">
        <f t="shared" si="108"/>
        <v>0</v>
      </c>
      <c r="R207" s="176"/>
      <c r="S207" s="23">
        <f t="shared" si="99"/>
        <v>0</v>
      </c>
    </row>
    <row r="208" spans="1:19" ht="22.4" customHeight="1" x14ac:dyDescent="0.25">
      <c r="A208" s="899" t="s">
        <v>357</v>
      </c>
      <c r="B208" s="899"/>
      <c r="C208" s="899"/>
      <c r="D208" s="899"/>
      <c r="E208" s="899"/>
      <c r="F208" s="34">
        <f>F173+F196</f>
        <v>0</v>
      </c>
      <c r="G208" s="34">
        <f>G173+G196</f>
        <v>0</v>
      </c>
      <c r="H208" s="34">
        <f t="shared" ref="H208:I208" si="110">H173+H196</f>
        <v>0</v>
      </c>
      <c r="I208" s="34">
        <f t="shared" si="110"/>
        <v>0</v>
      </c>
      <c r="J208" s="372"/>
      <c r="K208" s="34">
        <f t="shared" ref="K208:L208" si="111">K173+K196</f>
        <v>0</v>
      </c>
      <c r="L208" s="34">
        <f t="shared" si="111"/>
        <v>0</v>
      </c>
      <c r="M208" s="287"/>
      <c r="N208" s="34">
        <f t="shared" ref="N208:R208" si="112">N173+N196</f>
        <v>0</v>
      </c>
      <c r="O208" s="34">
        <f t="shared" si="112"/>
        <v>0</v>
      </c>
      <c r="P208" s="34">
        <f t="shared" si="112"/>
        <v>0</v>
      </c>
      <c r="Q208" s="34">
        <f t="shared" si="112"/>
        <v>0</v>
      </c>
      <c r="R208" s="34">
        <f t="shared" si="112"/>
        <v>0</v>
      </c>
      <c r="S208" s="23">
        <f t="shared" si="99"/>
        <v>0</v>
      </c>
    </row>
    <row r="209" spans="1:19" s="278" customFormat="1" ht="33" customHeight="1" x14ac:dyDescent="0.25">
      <c r="A209" s="905" t="s">
        <v>358</v>
      </c>
      <c r="B209" s="906"/>
      <c r="C209" s="906"/>
      <c r="D209" s="906"/>
      <c r="E209" s="906"/>
      <c r="F209" s="45">
        <f>F208</f>
        <v>0</v>
      </c>
      <c r="G209" s="45">
        <f>G208</f>
        <v>0</v>
      </c>
      <c r="H209" s="404">
        <f t="shared" ref="H209:I209" si="113">H208</f>
        <v>0</v>
      </c>
      <c r="I209" s="404">
        <f t="shared" si="113"/>
        <v>0</v>
      </c>
      <c r="J209" s="372"/>
      <c r="K209" s="45">
        <f t="shared" ref="K209:L209" si="114">K208</f>
        <v>0</v>
      </c>
      <c r="L209" s="45">
        <f t="shared" si="114"/>
        <v>0</v>
      </c>
      <c r="M209" s="287"/>
      <c r="N209" s="45">
        <f t="shared" ref="N209:R209" si="115">N208</f>
        <v>0</v>
      </c>
      <c r="O209" s="45">
        <f t="shared" si="115"/>
        <v>0</v>
      </c>
      <c r="P209" s="45">
        <f t="shared" si="115"/>
        <v>0</v>
      </c>
      <c r="Q209" s="45">
        <f t="shared" si="115"/>
        <v>0</v>
      </c>
      <c r="R209" s="45">
        <f t="shared" si="115"/>
        <v>0</v>
      </c>
      <c r="S209" s="23">
        <f t="shared" si="99"/>
        <v>0</v>
      </c>
    </row>
    <row r="210" spans="1:19" ht="27" customHeight="1" x14ac:dyDescent="0.25">
      <c r="A210" s="907" t="s">
        <v>403</v>
      </c>
      <c r="B210" s="907"/>
      <c r="C210" s="907"/>
      <c r="D210" s="907"/>
      <c r="E210" s="907"/>
      <c r="F210" s="125">
        <f>IFERROR(F209/F211,0)</f>
        <v>0</v>
      </c>
      <c r="G210" s="206">
        <f>IFERROR(G209/G211,0)</f>
        <v>0</v>
      </c>
      <c r="H210" s="396">
        <f t="shared" ref="H210:I210" si="116">IFERROR(H209/H211,0)</f>
        <v>0</v>
      </c>
      <c r="I210" s="396">
        <f t="shared" si="116"/>
        <v>0</v>
      </c>
      <c r="J210" s="372"/>
      <c r="K210" s="314"/>
      <c r="L210" s="314"/>
      <c r="M210" s="287"/>
      <c r="N210" s="314"/>
      <c r="O210" s="314"/>
      <c r="P210" s="287"/>
      <c r="Q210" s="314"/>
      <c r="R210" s="314"/>
      <c r="S210" s="315"/>
    </row>
    <row r="211" spans="1:19" ht="26.15" customHeight="1" x14ac:dyDescent="0.25">
      <c r="A211" s="904" t="s">
        <v>360</v>
      </c>
      <c r="B211" s="904"/>
      <c r="C211" s="904"/>
      <c r="D211" s="904"/>
      <c r="E211" s="904"/>
      <c r="F211" s="49">
        <f>F169+F209</f>
        <v>0</v>
      </c>
      <c r="G211" s="50">
        <f>G169+G209</f>
        <v>0</v>
      </c>
      <c r="H211" s="397">
        <f t="shared" ref="H211:I211" si="117">H169+H209</f>
        <v>0</v>
      </c>
      <c r="I211" s="397">
        <f t="shared" si="117"/>
        <v>0</v>
      </c>
      <c r="J211" s="372"/>
      <c r="K211" s="361">
        <f t="shared" ref="K211:L211" si="118">K169+K209</f>
        <v>0</v>
      </c>
      <c r="L211" s="361">
        <f t="shared" si="118"/>
        <v>0</v>
      </c>
      <c r="M211" s="287"/>
      <c r="N211" s="361">
        <f t="shared" ref="N211:R211" si="119">N169+N209</f>
        <v>0</v>
      </c>
      <c r="O211" s="361">
        <f t="shared" si="119"/>
        <v>0</v>
      </c>
      <c r="P211" s="361">
        <f t="shared" si="119"/>
        <v>0</v>
      </c>
      <c r="Q211" s="361">
        <f t="shared" si="119"/>
        <v>0</v>
      </c>
      <c r="R211" s="361">
        <f t="shared" si="119"/>
        <v>0</v>
      </c>
      <c r="S211" s="23">
        <f t="shared" ref="S211:S213" si="120">IFERROR(Q211/$G211,0)</f>
        <v>0</v>
      </c>
    </row>
    <row r="212" spans="1:19" ht="22.4" customHeight="1" x14ac:dyDescent="0.25">
      <c r="A212" s="922" t="s">
        <v>71</v>
      </c>
      <c r="B212" s="923"/>
      <c r="C212" s="923"/>
      <c r="D212" s="923"/>
      <c r="E212" s="924"/>
      <c r="F212" s="49">
        <f>F211*2%</f>
        <v>0</v>
      </c>
      <c r="G212" s="49">
        <f>G211*2%</f>
        <v>0</v>
      </c>
      <c r="H212" s="397"/>
      <c r="I212" s="397"/>
      <c r="J212" s="372"/>
      <c r="K212" s="361"/>
      <c r="L212" s="361"/>
      <c r="M212" s="287"/>
      <c r="N212" s="361"/>
      <c r="O212" s="361"/>
      <c r="P212" s="287"/>
      <c r="Q212" s="291">
        <f>I212+L212+O212</f>
        <v>0</v>
      </c>
      <c r="R212" s="22">
        <f t="shared" ref="R212" si="121">$G212-Q212</f>
        <v>0</v>
      </c>
      <c r="S212" s="23">
        <f t="shared" si="120"/>
        <v>0</v>
      </c>
    </row>
    <row r="213" spans="1:19" ht="42.65" customHeight="1" x14ac:dyDescent="0.25">
      <c r="A213" s="920" t="s">
        <v>362</v>
      </c>
      <c r="B213" s="920"/>
      <c r="C213" s="920"/>
      <c r="D213" s="920"/>
      <c r="E213" s="921"/>
      <c r="F213" s="126">
        <f>SUM(F211:F212)</f>
        <v>0</v>
      </c>
      <c r="G213" s="207">
        <f>SUM(G211:G212)</f>
        <v>0</v>
      </c>
      <c r="H213" s="405">
        <f>SUM(H211:H212)</f>
        <v>0</v>
      </c>
      <c r="I213" s="405">
        <f>SUM(I211:I212)</f>
        <v>0</v>
      </c>
      <c r="J213" s="372"/>
      <c r="K213" s="207">
        <f>SUM(K211:K212)</f>
        <v>0</v>
      </c>
      <c r="L213" s="207">
        <f>SUM(L211:L212)</f>
        <v>0</v>
      </c>
      <c r="M213" s="287"/>
      <c r="N213" s="207">
        <f>SUM(N211:N212)</f>
        <v>0</v>
      </c>
      <c r="O213" s="207">
        <f>SUM(O211:O212)</f>
        <v>0</v>
      </c>
      <c r="P213" s="207">
        <f>SUM(P211:P212)</f>
        <v>0</v>
      </c>
      <c r="Q213" s="207">
        <f>SUM(Q211:Q212)</f>
        <v>0</v>
      </c>
      <c r="R213" s="207">
        <f>SUM(R211:R212)</f>
        <v>0</v>
      </c>
      <c r="S213" s="23">
        <f t="shared" si="120"/>
        <v>0</v>
      </c>
    </row>
    <row r="214" spans="1:19" ht="56.9" hidden="1" customHeight="1" x14ac:dyDescent="0.25">
      <c r="A214" s="909" t="s">
        <v>404</v>
      </c>
      <c r="B214" s="909"/>
      <c r="C214" s="909"/>
      <c r="D214" s="909"/>
      <c r="E214" s="909"/>
      <c r="F214" s="208">
        <f>F213-RBI!$I$49</f>
        <v>-7925661</v>
      </c>
      <c r="G214" s="208">
        <f>G213-RBI!$I$49</f>
        <v>-7925661</v>
      </c>
      <c r="J214" s="375"/>
      <c r="M214" s="458"/>
    </row>
  </sheetData>
  <sheetProtection formatCells="0" formatColumns="0" formatRows="0" insertColumns="0" insertRows="0" insertHyperlinks="0" deleteColumns="0" deleteRows="0" sort="0" autoFilter="0" pivotTables="0"/>
  <protectedRanges>
    <protectedRange sqref="K1:M30 M31 K32:M139 M152 K153:M160 M161 K162:M167 K170:M1048576 K141:M151 M140 M168:M169" name="Range1"/>
  </protectedRanges>
  <mergeCells count="51">
    <mergeCell ref="A210:E210"/>
    <mergeCell ref="A211:E211"/>
    <mergeCell ref="A212:E212"/>
    <mergeCell ref="A213:E213"/>
    <mergeCell ref="A214:E214"/>
    <mergeCell ref="A209:E209"/>
    <mergeCell ref="A152:E152"/>
    <mergeCell ref="B153:G153"/>
    <mergeCell ref="A161:E161"/>
    <mergeCell ref="B162:G162"/>
    <mergeCell ref="A168:E168"/>
    <mergeCell ref="A169:E169"/>
    <mergeCell ref="A171:G171"/>
    <mergeCell ref="B172:G172"/>
    <mergeCell ref="C173:E173"/>
    <mergeCell ref="C196:E196"/>
    <mergeCell ref="A208:E208"/>
    <mergeCell ref="B141:G141"/>
    <mergeCell ref="C42:E42"/>
    <mergeCell ref="C51:E51"/>
    <mergeCell ref="C60:E60"/>
    <mergeCell ref="C69:E69"/>
    <mergeCell ref="C78:E78"/>
    <mergeCell ref="C87:E87"/>
    <mergeCell ref="C96:E96"/>
    <mergeCell ref="C105:E105"/>
    <mergeCell ref="C118:E118"/>
    <mergeCell ref="C127:E127"/>
    <mergeCell ref="A140:E140"/>
    <mergeCell ref="C33:E33"/>
    <mergeCell ref="F4:G5"/>
    <mergeCell ref="H4:J4"/>
    <mergeCell ref="K4:M4"/>
    <mergeCell ref="N4:P4"/>
    <mergeCell ref="E4:E5"/>
    <mergeCell ref="P5:P6"/>
    <mergeCell ref="A8:G8"/>
    <mergeCell ref="B9:G9"/>
    <mergeCell ref="A31:E31"/>
    <mergeCell ref="B32:G32"/>
    <mergeCell ref="Q4:S4"/>
    <mergeCell ref="H5:I5"/>
    <mergeCell ref="J5:J6"/>
    <mergeCell ref="K5:L5"/>
    <mergeCell ref="M5:M6"/>
    <mergeCell ref="N5:O5"/>
    <mergeCell ref="A2:B2"/>
    <mergeCell ref="A3:B3"/>
    <mergeCell ref="A4:B6"/>
    <mergeCell ref="C4:C6"/>
    <mergeCell ref="D4:D6"/>
  </mergeCells>
  <conditionalFormatting sqref="F210:I210">
    <cfRule type="cellIs" dxfId="163" priority="7" operator="greaterThan">
      <formula>0.15</formula>
    </cfRule>
  </conditionalFormatting>
  <conditionalFormatting sqref="Z1:Z3">
    <cfRule type="cellIs" dxfId="162" priority="1" operator="lessThan">
      <formula>-110</formula>
    </cfRule>
    <cfRule type="cellIs" dxfId="161" priority="2" operator="greaterThan">
      <formula>110</formula>
    </cfRule>
  </conditionalFormatting>
  <conditionalFormatting sqref="Z1:AA3">
    <cfRule type="cellIs" dxfId="160" priority="3" operator="greaterThan">
      <formula>1.1</formula>
    </cfRule>
  </conditionalFormatting>
  <conditionalFormatting sqref="AA1:AA3">
    <cfRule type="cellIs" dxfId="159" priority="6" operator="lessThan">
      <formula>-1.1</formula>
    </cfRule>
  </conditionalFormatting>
  <conditionalFormatting sqref="BD1:BD3">
    <cfRule type="cellIs" dxfId="158" priority="4" operator="lessThan">
      <formula>-1.1</formula>
    </cfRule>
    <cfRule type="cellIs" dxfId="157"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8D0F-09B2-4682-9BC0-4B9B2C637D3F}">
  <sheetPr>
    <tabColor rgb="FFFFFF00"/>
  </sheetPr>
  <dimension ref="A1:S214"/>
  <sheetViews>
    <sheetView showGridLines="0" showZeros="0" topLeftCell="A171" zoomScale="70" zoomScaleNormal="70" workbookViewId="0">
      <selection activeCell="G114" sqref="G114"/>
    </sheetView>
  </sheetViews>
  <sheetFormatPr defaultColWidth="14.453125" defaultRowHeight="12.5" x14ac:dyDescent="0.25"/>
  <cols>
    <col min="1" max="1" width="11.453125" style="44" customWidth="1"/>
    <col min="2" max="2" width="45.54296875" style="319" customWidth="1"/>
    <col min="3" max="3" width="13.54296875" style="272" customWidth="1"/>
    <col min="4" max="4" width="12.453125" style="272" customWidth="1"/>
    <col min="5" max="5" width="16.453125" style="272" customWidth="1"/>
    <col min="6" max="6" width="18.54296875" style="269" customWidth="1"/>
    <col min="7" max="7" width="18.54296875" style="273" customWidth="1"/>
    <col min="8" max="9" width="15.54296875" style="269" customWidth="1"/>
    <col min="10" max="10" width="23.1796875" style="317" customWidth="1"/>
    <col min="11" max="11" width="26.453125" style="269" customWidth="1"/>
    <col min="12" max="12" width="15.54296875" style="269" customWidth="1"/>
    <col min="13" max="13" width="18.81640625" style="317" customWidth="1"/>
    <col min="14" max="14" width="26.453125" style="269" customWidth="1"/>
    <col min="15" max="15" width="15.54296875" style="269" customWidth="1"/>
    <col min="16" max="16" width="18.81640625" style="317" customWidth="1"/>
    <col min="17" max="17" width="15.54296875" style="269" customWidth="1"/>
    <col min="18" max="18" width="19.453125" style="270" customWidth="1"/>
    <col min="19" max="19" width="18.453125" style="316" customWidth="1"/>
    <col min="20" max="16384" width="14.453125" style="272"/>
  </cols>
  <sheetData>
    <row r="1" spans="1:19" s="268" customFormat="1" ht="18.649999999999999" customHeight="1" x14ac:dyDescent="0.45">
      <c r="A1" s="238" t="s">
        <v>112</v>
      </c>
      <c r="B1" s="239">
        <v>7.4999999999999997E-2</v>
      </c>
      <c r="C1" s="239"/>
      <c r="D1" s="265"/>
      <c r="E1" s="155"/>
      <c r="F1" s="266"/>
      <c r="G1" s="243"/>
      <c r="H1" s="244"/>
      <c r="I1" s="245"/>
      <c r="J1" s="267"/>
      <c r="K1" s="267"/>
      <c r="L1" s="267"/>
      <c r="M1" s="267"/>
      <c r="N1" s="267"/>
      <c r="O1" s="267"/>
      <c r="P1" s="267"/>
      <c r="Q1" s="267"/>
      <c r="R1" s="267"/>
      <c r="S1" s="267"/>
    </row>
    <row r="2" spans="1:19" ht="39.65" customHeight="1" x14ac:dyDescent="0.25">
      <c r="A2" s="897" t="s">
        <v>364</v>
      </c>
      <c r="B2" s="898"/>
      <c r="C2" s="525" t="s">
        <v>408</v>
      </c>
      <c r="D2" s="525"/>
      <c r="E2" s="525"/>
      <c r="F2" s="525"/>
      <c r="G2" s="525"/>
      <c r="H2" s="525"/>
      <c r="I2" s="525"/>
      <c r="J2" s="748"/>
      <c r="M2" s="271"/>
      <c r="P2" s="271"/>
      <c r="S2" s="256"/>
    </row>
    <row r="3" spans="1:19" ht="33.65" customHeight="1" x14ac:dyDescent="0.25">
      <c r="A3" s="897" t="s">
        <v>365</v>
      </c>
      <c r="B3" s="898"/>
      <c r="C3" s="526" t="s">
        <v>116</v>
      </c>
      <c r="D3" s="526"/>
      <c r="E3" s="526"/>
      <c r="F3" s="526"/>
      <c r="G3" s="526"/>
      <c r="H3" s="526"/>
      <c r="I3" s="526"/>
      <c r="J3" s="747"/>
      <c r="L3" s="273"/>
      <c r="M3" s="274"/>
      <c r="O3" s="273"/>
      <c r="P3" s="274"/>
      <c r="Q3" s="273"/>
      <c r="S3" s="256"/>
    </row>
    <row r="4" spans="1:19" ht="34.4" customHeight="1" x14ac:dyDescent="0.25">
      <c r="A4" s="918" t="s">
        <v>118</v>
      </c>
      <c r="B4" s="918"/>
      <c r="C4" s="919" t="s">
        <v>119</v>
      </c>
      <c r="D4" s="913" t="s">
        <v>120</v>
      </c>
      <c r="E4" s="914" t="s">
        <v>121</v>
      </c>
      <c r="F4" s="915" t="s">
        <v>122</v>
      </c>
      <c r="G4" s="915"/>
      <c r="H4" s="910" t="s">
        <v>123</v>
      </c>
      <c r="I4" s="910"/>
      <c r="J4" s="910"/>
      <c r="K4" s="928" t="s">
        <v>124</v>
      </c>
      <c r="L4" s="928"/>
      <c r="M4" s="928"/>
      <c r="N4" s="925" t="s">
        <v>125</v>
      </c>
      <c r="O4" s="925"/>
      <c r="P4" s="925"/>
      <c r="Q4" s="927" t="s">
        <v>126</v>
      </c>
      <c r="R4" s="927"/>
      <c r="S4" s="927"/>
    </row>
    <row r="5" spans="1:19" ht="37.4" customHeight="1" x14ac:dyDescent="0.25">
      <c r="A5" s="918"/>
      <c r="B5" s="918"/>
      <c r="C5" s="919"/>
      <c r="D5" s="913"/>
      <c r="E5" s="914"/>
      <c r="F5" s="915"/>
      <c r="G5" s="915"/>
      <c r="H5" s="912" t="s">
        <v>127</v>
      </c>
      <c r="I5" s="912"/>
      <c r="J5" s="911" t="s">
        <v>129</v>
      </c>
      <c r="K5" s="929" t="s">
        <v>127</v>
      </c>
      <c r="L5" s="929"/>
      <c r="M5" s="911" t="s">
        <v>129</v>
      </c>
      <c r="N5" s="926" t="s">
        <v>127</v>
      </c>
      <c r="O5" s="926"/>
      <c r="P5" s="911" t="s">
        <v>129</v>
      </c>
      <c r="Q5" s="381" t="s">
        <v>127</v>
      </c>
      <c r="R5" s="382" t="s">
        <v>128</v>
      </c>
      <c r="S5" s="382" t="s">
        <v>130</v>
      </c>
    </row>
    <row r="6" spans="1:19" ht="41.15" customHeight="1" x14ac:dyDescent="0.25">
      <c r="A6" s="918"/>
      <c r="B6" s="918"/>
      <c r="C6" s="919"/>
      <c r="D6" s="913"/>
      <c r="E6" s="546" t="s">
        <v>366</v>
      </c>
      <c r="F6" s="546" t="s">
        <v>366</v>
      </c>
      <c r="G6" s="547" t="s">
        <v>86</v>
      </c>
      <c r="H6" s="549" t="s">
        <v>366</v>
      </c>
      <c r="I6" s="550" t="s">
        <v>86</v>
      </c>
      <c r="J6" s="911"/>
      <c r="K6" s="383" t="s">
        <v>366</v>
      </c>
      <c r="L6" s="383" t="s">
        <v>86</v>
      </c>
      <c r="M6" s="911"/>
      <c r="N6" s="548" t="s">
        <v>367</v>
      </c>
      <c r="O6" s="548" t="s">
        <v>86</v>
      </c>
      <c r="P6" s="911"/>
      <c r="Q6" s="383" t="s">
        <v>86</v>
      </c>
      <c r="R6" s="383" t="s">
        <v>86</v>
      </c>
      <c r="S6" s="384" t="s">
        <v>132</v>
      </c>
    </row>
    <row r="7" spans="1:19" ht="13" thickBot="1" x14ac:dyDescent="0.3"/>
    <row r="8" spans="1:19" s="278" customFormat="1" ht="33" customHeight="1" thickBot="1" x14ac:dyDescent="0.3">
      <c r="A8" s="917" t="s">
        <v>133</v>
      </c>
      <c r="B8" s="917"/>
      <c r="C8" s="917"/>
      <c r="D8" s="917"/>
      <c r="E8" s="917"/>
      <c r="F8" s="917"/>
      <c r="G8" s="917"/>
      <c r="H8" s="275"/>
      <c r="I8" s="275"/>
      <c r="J8" s="373"/>
      <c r="K8" s="275"/>
      <c r="L8" s="275"/>
      <c r="M8" s="277"/>
      <c r="N8" s="275"/>
      <c r="O8" s="275"/>
      <c r="P8" s="277"/>
      <c r="Q8" s="275"/>
      <c r="R8" s="275"/>
      <c r="S8" s="276"/>
    </row>
    <row r="9" spans="1:19" ht="22.4" customHeight="1" x14ac:dyDescent="0.25">
      <c r="A9" s="128">
        <v>1</v>
      </c>
      <c r="B9" s="916" t="s">
        <v>368</v>
      </c>
      <c r="C9" s="916"/>
      <c r="D9" s="916"/>
      <c r="E9" s="916"/>
      <c r="F9" s="916"/>
      <c r="G9" s="916"/>
      <c r="H9" s="279"/>
      <c r="I9" s="280"/>
      <c r="J9" s="374"/>
      <c r="K9" s="279"/>
      <c r="L9" s="280"/>
      <c r="M9" s="282"/>
      <c r="N9" s="279"/>
      <c r="O9" s="280"/>
      <c r="P9" s="282"/>
      <c r="Q9" s="280"/>
      <c r="R9" s="280"/>
      <c r="S9" s="281"/>
    </row>
    <row r="10" spans="1:19" ht="13" x14ac:dyDescent="0.25">
      <c r="A10" s="538" t="s">
        <v>369</v>
      </c>
      <c r="B10" s="538"/>
      <c r="C10" s="283"/>
      <c r="D10" s="283"/>
      <c r="E10" s="284"/>
      <c r="F10" s="21">
        <f>(D10*E10)</f>
        <v>0</v>
      </c>
      <c r="G10" s="156">
        <f>F10*'Consolidated Budget'!H$8</f>
        <v>0</v>
      </c>
      <c r="H10" s="385"/>
      <c r="I10" s="386"/>
      <c r="J10" s="372"/>
      <c r="K10" s="286"/>
      <c r="L10" s="285"/>
      <c r="M10" s="287"/>
      <c r="N10" s="286"/>
      <c r="O10" s="285"/>
      <c r="P10" s="287"/>
      <c r="Q10" s="285"/>
      <c r="R10" s="22">
        <f t="shared" ref="R10:R30" si="0">$G10-Q10</f>
        <v>0</v>
      </c>
      <c r="S10" s="23">
        <f t="shared" ref="S10:S29" si="1">IFERROR(Q10/$G10,0)</f>
        <v>0</v>
      </c>
    </row>
    <row r="11" spans="1:19" ht="13" x14ac:dyDescent="0.25">
      <c r="A11" s="538" t="s">
        <v>370</v>
      </c>
      <c r="B11" s="538"/>
      <c r="C11" s="289" t="s">
        <v>371</v>
      </c>
      <c r="D11" s="289"/>
      <c r="E11" s="290"/>
      <c r="F11" s="406">
        <f>D11*E11</f>
        <v>0</v>
      </c>
      <c r="G11" s="156">
        <f>F11*'Consolidated Budget'!H$8</f>
        <v>0</v>
      </c>
      <c r="H11" s="408"/>
      <c r="I11" s="409"/>
      <c r="J11" s="372"/>
      <c r="K11" s="292">
        <v>0</v>
      </c>
      <c r="L11" s="292">
        <v>0</v>
      </c>
      <c r="M11" s="287"/>
      <c r="N11" s="292"/>
      <c r="O11" s="291"/>
      <c r="P11" s="287"/>
      <c r="Q11" s="291">
        <f t="shared" ref="Q11:Q30" si="2">I11+L11+O11</f>
        <v>0</v>
      </c>
      <c r="R11" s="22">
        <f t="shared" si="0"/>
        <v>0</v>
      </c>
      <c r="S11" s="23">
        <f t="shared" si="1"/>
        <v>0</v>
      </c>
    </row>
    <row r="12" spans="1:19" ht="13" x14ac:dyDescent="0.25">
      <c r="A12" s="538" t="s">
        <v>372</v>
      </c>
      <c r="B12" s="538"/>
      <c r="C12" s="283" t="s">
        <v>371</v>
      </c>
      <c r="D12" s="283"/>
      <c r="E12" s="284"/>
      <c r="F12" s="406">
        <f t="shared" ref="F12:F29" si="3">D12*E12</f>
        <v>0</v>
      </c>
      <c r="G12" s="156">
        <f>F12*'Consolidated Budget'!H$8</f>
        <v>0</v>
      </c>
      <c r="H12" s="408"/>
      <c r="I12" s="409"/>
      <c r="J12" s="372"/>
      <c r="K12" s="286"/>
      <c r="L12" s="291"/>
      <c r="M12" s="287"/>
      <c r="N12" s="286"/>
      <c r="O12" s="285"/>
      <c r="P12" s="287"/>
      <c r="Q12" s="291">
        <f t="shared" si="2"/>
        <v>0</v>
      </c>
      <c r="R12" s="22">
        <f t="shared" si="0"/>
        <v>0</v>
      </c>
      <c r="S12" s="23">
        <f t="shared" si="1"/>
        <v>0</v>
      </c>
    </row>
    <row r="13" spans="1:19" ht="13" x14ac:dyDescent="0.25">
      <c r="A13" s="538" t="s">
        <v>373</v>
      </c>
      <c r="B13" s="538"/>
      <c r="C13" s="283" t="s">
        <v>371</v>
      </c>
      <c r="D13" s="283"/>
      <c r="E13" s="284"/>
      <c r="F13" s="406">
        <f t="shared" si="3"/>
        <v>0</v>
      </c>
      <c r="G13" s="156">
        <f>F13*'Consolidated Budget'!H$8</f>
        <v>0</v>
      </c>
      <c r="H13" s="408"/>
      <c r="I13" s="410"/>
      <c r="J13" s="372"/>
      <c r="K13" s="286"/>
      <c r="L13" s="285"/>
      <c r="M13" s="287"/>
      <c r="N13" s="286"/>
      <c r="O13" s="285"/>
      <c r="P13" s="287"/>
      <c r="Q13" s="291">
        <f t="shared" si="2"/>
        <v>0</v>
      </c>
      <c r="R13" s="22">
        <f t="shared" si="0"/>
        <v>0</v>
      </c>
      <c r="S13" s="23">
        <f t="shared" si="1"/>
        <v>0</v>
      </c>
    </row>
    <row r="14" spans="1:19" ht="13" x14ac:dyDescent="0.25">
      <c r="A14" s="538" t="s">
        <v>374</v>
      </c>
      <c r="B14" s="538"/>
      <c r="C14" s="283" t="s">
        <v>371</v>
      </c>
      <c r="D14" s="283"/>
      <c r="E14" s="284"/>
      <c r="F14" s="406">
        <f t="shared" si="3"/>
        <v>0</v>
      </c>
      <c r="G14" s="156">
        <f>F14*'Consolidated Budget'!H$8</f>
        <v>0</v>
      </c>
      <c r="H14" s="408"/>
      <c r="I14" s="409"/>
      <c r="J14" s="372"/>
      <c r="K14" s="286"/>
      <c r="L14" s="285"/>
      <c r="M14" s="287"/>
      <c r="N14" s="286"/>
      <c r="O14" s="285"/>
      <c r="P14" s="287"/>
      <c r="Q14" s="291">
        <f t="shared" si="2"/>
        <v>0</v>
      </c>
      <c r="R14" s="22">
        <f t="shared" si="0"/>
        <v>0</v>
      </c>
      <c r="S14" s="23">
        <f t="shared" si="1"/>
        <v>0</v>
      </c>
    </row>
    <row r="15" spans="1:19" ht="13" x14ac:dyDescent="0.25">
      <c r="A15" s="538" t="s">
        <v>375</v>
      </c>
      <c r="B15" s="538"/>
      <c r="C15" s="283" t="s">
        <v>371</v>
      </c>
      <c r="D15" s="283"/>
      <c r="E15" s="284"/>
      <c r="F15" s="406">
        <f t="shared" si="3"/>
        <v>0</v>
      </c>
      <c r="G15" s="156">
        <f>F15*'Consolidated Budget'!H$8</f>
        <v>0</v>
      </c>
      <c r="H15" s="408"/>
      <c r="I15" s="409"/>
      <c r="J15" s="372"/>
      <c r="K15" s="286"/>
      <c r="L15" s="285"/>
      <c r="M15" s="287"/>
      <c r="N15" s="286"/>
      <c r="O15" s="285"/>
      <c r="P15" s="287"/>
      <c r="Q15" s="291">
        <f t="shared" si="2"/>
        <v>0</v>
      </c>
      <c r="R15" s="22">
        <f t="shared" si="0"/>
        <v>0</v>
      </c>
      <c r="S15" s="23">
        <f t="shared" si="1"/>
        <v>0</v>
      </c>
    </row>
    <row r="16" spans="1:19" ht="13" x14ac:dyDescent="0.25">
      <c r="A16" s="538" t="s">
        <v>376</v>
      </c>
      <c r="B16" s="538"/>
      <c r="C16" s="539" t="s">
        <v>371</v>
      </c>
      <c r="D16" s="539"/>
      <c r="E16" s="143"/>
      <c r="F16" s="540">
        <f t="shared" si="3"/>
        <v>0</v>
      </c>
      <c r="G16" s="156">
        <f>F16*'Consolidated Budget'!H$8</f>
        <v>0</v>
      </c>
      <c r="H16" s="408"/>
      <c r="I16" s="410"/>
      <c r="J16" s="372"/>
      <c r="K16" s="286"/>
      <c r="L16" s="285"/>
      <c r="M16" s="287"/>
      <c r="N16" s="286"/>
      <c r="O16" s="285"/>
      <c r="P16" s="287"/>
      <c r="Q16" s="291">
        <f t="shared" si="2"/>
        <v>0</v>
      </c>
      <c r="R16" s="22">
        <f t="shared" si="0"/>
        <v>0</v>
      </c>
      <c r="S16" s="23">
        <f t="shared" si="1"/>
        <v>0</v>
      </c>
    </row>
    <row r="17" spans="1:19" ht="13" x14ac:dyDescent="0.25">
      <c r="A17" s="538" t="s">
        <v>377</v>
      </c>
      <c r="B17" s="541"/>
      <c r="C17" s="542" t="s">
        <v>371</v>
      </c>
      <c r="D17" s="542"/>
      <c r="E17" s="543"/>
      <c r="F17" s="540">
        <f t="shared" si="3"/>
        <v>0</v>
      </c>
      <c r="G17" s="156">
        <f>F17*'Consolidated Budget'!H$8</f>
        <v>0</v>
      </c>
      <c r="H17" s="408"/>
      <c r="I17" s="410"/>
      <c r="J17" s="372"/>
      <c r="K17" s="292"/>
      <c r="L17" s="291"/>
      <c r="M17" s="287"/>
      <c r="N17" s="292"/>
      <c r="O17" s="291"/>
      <c r="P17" s="287"/>
      <c r="Q17" s="291">
        <f t="shared" si="2"/>
        <v>0</v>
      </c>
      <c r="R17" s="22">
        <f t="shared" si="0"/>
        <v>0</v>
      </c>
      <c r="S17" s="23">
        <f t="shared" si="1"/>
        <v>0</v>
      </c>
    </row>
    <row r="18" spans="1:19" ht="13" x14ac:dyDescent="0.25">
      <c r="A18" s="538" t="s">
        <v>378</v>
      </c>
      <c r="B18" s="541"/>
      <c r="C18" s="542" t="s">
        <v>371</v>
      </c>
      <c r="D18" s="542"/>
      <c r="E18" s="543"/>
      <c r="F18" s="540">
        <f>D18*E18</f>
        <v>0</v>
      </c>
      <c r="G18" s="156">
        <f>F18*'Consolidated Budget'!H$8</f>
        <v>0</v>
      </c>
      <c r="H18" s="408"/>
      <c r="I18" s="410"/>
      <c r="J18" s="372"/>
      <c r="K18" s="286"/>
      <c r="L18" s="285"/>
      <c r="M18" s="287"/>
      <c r="N18" s="286"/>
      <c r="O18" s="285"/>
      <c r="P18" s="287"/>
      <c r="Q18" s="291">
        <f t="shared" si="2"/>
        <v>0</v>
      </c>
      <c r="R18" s="22">
        <f t="shared" si="0"/>
        <v>0</v>
      </c>
      <c r="S18" s="23">
        <f t="shared" si="1"/>
        <v>0</v>
      </c>
    </row>
    <row r="19" spans="1:19" ht="13" x14ac:dyDescent="0.25">
      <c r="A19" s="538" t="s">
        <v>379</v>
      </c>
      <c r="B19" s="538"/>
      <c r="C19" s="539" t="s">
        <v>371</v>
      </c>
      <c r="D19" s="539"/>
      <c r="E19" s="143"/>
      <c r="F19" s="540">
        <f t="shared" si="3"/>
        <v>0</v>
      </c>
      <c r="G19" s="156">
        <f>F19*'Consolidated Budget'!H$8</f>
        <v>0</v>
      </c>
      <c r="H19" s="408"/>
      <c r="I19" s="410"/>
      <c r="J19" s="372"/>
      <c r="K19" s="286"/>
      <c r="L19" s="285"/>
      <c r="M19" s="287"/>
      <c r="N19" s="286"/>
      <c r="O19" s="285"/>
      <c r="P19" s="287"/>
      <c r="Q19" s="291">
        <f t="shared" si="2"/>
        <v>0</v>
      </c>
      <c r="R19" s="22">
        <f t="shared" si="0"/>
        <v>0</v>
      </c>
      <c r="S19" s="23">
        <f t="shared" si="1"/>
        <v>0</v>
      </c>
    </row>
    <row r="20" spans="1:19" ht="13" x14ac:dyDescent="0.25">
      <c r="A20" s="538" t="s">
        <v>380</v>
      </c>
      <c r="B20" s="538"/>
      <c r="C20" s="539" t="s">
        <v>371</v>
      </c>
      <c r="D20" s="539"/>
      <c r="E20" s="143"/>
      <c r="F20" s="540">
        <f t="shared" si="3"/>
        <v>0</v>
      </c>
      <c r="G20" s="156">
        <f>F20*'Consolidated Budget'!H$8</f>
        <v>0</v>
      </c>
      <c r="H20" s="408"/>
      <c r="I20" s="410"/>
      <c r="J20" s="372"/>
      <c r="K20" s="286"/>
      <c r="L20" s="285"/>
      <c r="M20" s="287"/>
      <c r="N20" s="286"/>
      <c r="O20" s="285"/>
      <c r="P20" s="287"/>
      <c r="Q20" s="291">
        <f t="shared" si="2"/>
        <v>0</v>
      </c>
      <c r="R20" s="22">
        <f t="shared" si="0"/>
        <v>0</v>
      </c>
      <c r="S20" s="466">
        <f t="shared" si="1"/>
        <v>0</v>
      </c>
    </row>
    <row r="21" spans="1:19" ht="13" x14ac:dyDescent="0.25">
      <c r="A21" s="538" t="s">
        <v>381</v>
      </c>
      <c r="B21" s="538"/>
      <c r="C21" s="539" t="s">
        <v>371</v>
      </c>
      <c r="D21" s="539"/>
      <c r="E21" s="143"/>
      <c r="F21" s="540">
        <f t="shared" si="3"/>
        <v>0</v>
      </c>
      <c r="G21" s="156">
        <f>F21*'Consolidated Budget'!H$8</f>
        <v>0</v>
      </c>
      <c r="H21" s="408"/>
      <c r="I21" s="410"/>
      <c r="J21" s="372"/>
      <c r="K21" s="286"/>
      <c r="L21" s="285"/>
      <c r="M21" s="287"/>
      <c r="N21" s="286"/>
      <c r="O21" s="285"/>
      <c r="P21" s="287"/>
      <c r="Q21" s="291">
        <f t="shared" si="2"/>
        <v>0</v>
      </c>
      <c r="R21" s="22">
        <f t="shared" si="0"/>
        <v>0</v>
      </c>
      <c r="S21" s="23">
        <f t="shared" si="1"/>
        <v>0</v>
      </c>
    </row>
    <row r="22" spans="1:19" ht="13" x14ac:dyDescent="0.25">
      <c r="A22" s="538" t="s">
        <v>382</v>
      </c>
      <c r="B22" s="538"/>
      <c r="C22" s="539" t="s">
        <v>371</v>
      </c>
      <c r="D22" s="539"/>
      <c r="E22" s="143"/>
      <c r="F22" s="540">
        <f t="shared" si="3"/>
        <v>0</v>
      </c>
      <c r="G22" s="156">
        <f>F22*'Consolidated Budget'!H$8</f>
        <v>0</v>
      </c>
      <c r="H22" s="408"/>
      <c r="I22" s="410"/>
      <c r="J22" s="372"/>
      <c r="K22" s="286"/>
      <c r="L22" s="285"/>
      <c r="M22" s="287"/>
      <c r="N22" s="286"/>
      <c r="O22" s="285"/>
      <c r="P22" s="287"/>
      <c r="Q22" s="291">
        <f t="shared" si="2"/>
        <v>0</v>
      </c>
      <c r="R22" s="22">
        <f t="shared" si="0"/>
        <v>0</v>
      </c>
      <c r="S22" s="23">
        <f t="shared" si="1"/>
        <v>0</v>
      </c>
    </row>
    <row r="23" spans="1:19" ht="13" x14ac:dyDescent="0.25">
      <c r="A23" s="538" t="s">
        <v>383</v>
      </c>
      <c r="B23" s="538"/>
      <c r="C23" s="539" t="s">
        <v>371</v>
      </c>
      <c r="D23" s="539"/>
      <c r="E23" s="143"/>
      <c r="F23" s="540">
        <f>D23*E23</f>
        <v>0</v>
      </c>
      <c r="G23" s="156">
        <f>F23*'Consolidated Budget'!H$8</f>
        <v>0</v>
      </c>
      <c r="H23" s="408"/>
      <c r="I23" s="410"/>
      <c r="J23" s="372"/>
      <c r="K23" s="292"/>
      <c r="L23" s="291"/>
      <c r="M23" s="287"/>
      <c r="N23" s="292"/>
      <c r="O23" s="291"/>
      <c r="P23" s="287"/>
      <c r="Q23" s="291">
        <f t="shared" si="2"/>
        <v>0</v>
      </c>
      <c r="R23" s="22">
        <f t="shared" si="0"/>
        <v>0</v>
      </c>
      <c r="S23" s="23">
        <f t="shared" si="1"/>
        <v>0</v>
      </c>
    </row>
    <row r="24" spans="1:19" ht="13" x14ac:dyDescent="0.25">
      <c r="A24" s="538" t="s">
        <v>384</v>
      </c>
      <c r="B24" s="541"/>
      <c r="C24" s="542" t="s">
        <v>371</v>
      </c>
      <c r="D24" s="542"/>
      <c r="E24" s="543"/>
      <c r="F24" s="540">
        <f>D24*E24</f>
        <v>0</v>
      </c>
      <c r="G24" s="156">
        <f>F24*'Consolidated Budget'!H$8</f>
        <v>0</v>
      </c>
      <c r="H24" s="408"/>
      <c r="I24" s="410"/>
      <c r="J24" s="372"/>
      <c r="K24" s="286"/>
      <c r="L24" s="285"/>
      <c r="M24" s="287"/>
      <c r="N24" s="286"/>
      <c r="O24" s="285"/>
      <c r="P24" s="287"/>
      <c r="Q24" s="291">
        <f t="shared" si="2"/>
        <v>0</v>
      </c>
      <c r="R24" s="22">
        <f t="shared" si="0"/>
        <v>0</v>
      </c>
      <c r="S24" s="23">
        <f t="shared" si="1"/>
        <v>0</v>
      </c>
    </row>
    <row r="25" spans="1:19" ht="13" x14ac:dyDescent="0.25">
      <c r="A25" s="538" t="s">
        <v>385</v>
      </c>
      <c r="B25" s="538"/>
      <c r="C25" s="539" t="s">
        <v>371</v>
      </c>
      <c r="D25" s="539"/>
      <c r="E25" s="143"/>
      <c r="F25" s="540">
        <f>D25*E25</f>
        <v>0</v>
      </c>
      <c r="G25" s="156">
        <f>F25*'Consolidated Budget'!H$8</f>
        <v>0</v>
      </c>
      <c r="H25" s="408"/>
      <c r="I25" s="410"/>
      <c r="J25" s="372"/>
      <c r="K25" s="286"/>
      <c r="L25" s="285"/>
      <c r="M25" s="287"/>
      <c r="N25" s="286"/>
      <c r="O25" s="285"/>
      <c r="P25" s="287"/>
      <c r="Q25" s="291">
        <f t="shared" si="2"/>
        <v>0</v>
      </c>
      <c r="R25" s="22">
        <f t="shared" si="0"/>
        <v>0</v>
      </c>
      <c r="S25" s="23">
        <f t="shared" si="1"/>
        <v>0</v>
      </c>
    </row>
    <row r="26" spans="1:19" ht="13" x14ac:dyDescent="0.25">
      <c r="A26" s="538" t="s">
        <v>386</v>
      </c>
      <c r="B26" s="538"/>
      <c r="C26" s="539" t="s">
        <v>371</v>
      </c>
      <c r="D26" s="539"/>
      <c r="E26" s="143"/>
      <c r="F26" s="540">
        <f t="shared" si="3"/>
        <v>0</v>
      </c>
      <c r="G26" s="156">
        <f>F26*'Consolidated Budget'!H$8</f>
        <v>0</v>
      </c>
      <c r="H26" s="408"/>
      <c r="I26" s="410"/>
      <c r="J26" s="372"/>
      <c r="K26" s="286"/>
      <c r="L26" s="285"/>
      <c r="M26" s="287"/>
      <c r="N26" s="286"/>
      <c r="O26" s="285"/>
      <c r="P26" s="287"/>
      <c r="Q26" s="291">
        <f t="shared" si="2"/>
        <v>0</v>
      </c>
      <c r="R26" s="22">
        <f t="shared" si="0"/>
        <v>0</v>
      </c>
      <c r="S26" s="23">
        <f t="shared" si="1"/>
        <v>0</v>
      </c>
    </row>
    <row r="27" spans="1:19" ht="13" x14ac:dyDescent="0.25">
      <c r="A27" s="538" t="s">
        <v>387</v>
      </c>
      <c r="B27" s="538"/>
      <c r="C27" s="539" t="s">
        <v>371</v>
      </c>
      <c r="D27" s="539"/>
      <c r="E27" s="544"/>
      <c r="F27" s="540">
        <f t="shared" si="3"/>
        <v>0</v>
      </c>
      <c r="G27" s="156">
        <f>F27*'Consolidated Budget'!H$8</f>
        <v>0</v>
      </c>
      <c r="H27" s="408"/>
      <c r="I27" s="410"/>
      <c r="J27" s="372"/>
      <c r="K27" s="286"/>
      <c r="L27" s="285"/>
      <c r="M27" s="287"/>
      <c r="N27" s="286"/>
      <c r="O27" s="285"/>
      <c r="P27" s="287"/>
      <c r="Q27" s="291">
        <f t="shared" si="2"/>
        <v>0</v>
      </c>
      <c r="R27" s="22">
        <f t="shared" si="0"/>
        <v>0</v>
      </c>
      <c r="S27" s="23">
        <f t="shared" si="1"/>
        <v>0</v>
      </c>
    </row>
    <row r="28" spans="1:19" ht="13" x14ac:dyDescent="0.25">
      <c r="A28" s="538" t="s">
        <v>388</v>
      </c>
      <c r="B28" s="538"/>
      <c r="C28" s="539" t="s">
        <v>371</v>
      </c>
      <c r="D28" s="539"/>
      <c r="E28" s="143"/>
      <c r="F28" s="540">
        <f t="shared" si="3"/>
        <v>0</v>
      </c>
      <c r="G28" s="156">
        <f>F28*'Consolidated Budget'!H$8</f>
        <v>0</v>
      </c>
      <c r="H28" s="408"/>
      <c r="I28" s="410"/>
      <c r="J28" s="372"/>
      <c r="K28" s="286"/>
      <c r="L28" s="285"/>
      <c r="M28" s="287"/>
      <c r="N28" s="286"/>
      <c r="O28" s="285"/>
      <c r="P28" s="287"/>
      <c r="Q28" s="291">
        <f t="shared" si="2"/>
        <v>0</v>
      </c>
      <c r="R28" s="22">
        <f t="shared" si="0"/>
        <v>0</v>
      </c>
      <c r="S28" s="466">
        <f t="shared" si="1"/>
        <v>0</v>
      </c>
    </row>
    <row r="29" spans="1:19" ht="13" x14ac:dyDescent="0.25">
      <c r="A29" s="538" t="s">
        <v>389</v>
      </c>
      <c r="B29" s="538"/>
      <c r="C29" s="539" t="s">
        <v>371</v>
      </c>
      <c r="D29" s="539"/>
      <c r="E29" s="143"/>
      <c r="F29" s="540">
        <f t="shared" si="3"/>
        <v>0</v>
      </c>
      <c r="G29" s="156">
        <f>F29*'Consolidated Budget'!H$8</f>
        <v>0</v>
      </c>
      <c r="H29" s="408"/>
      <c r="I29" s="410"/>
      <c r="J29" s="372"/>
      <c r="K29" s="292"/>
      <c r="L29" s="291"/>
      <c r="M29" s="287"/>
      <c r="N29" s="292"/>
      <c r="O29" s="291"/>
      <c r="P29" s="287"/>
      <c r="Q29" s="291">
        <f t="shared" si="2"/>
        <v>0</v>
      </c>
      <c r="R29" s="22">
        <f t="shared" si="0"/>
        <v>0</v>
      </c>
      <c r="S29" s="23">
        <f t="shared" si="1"/>
        <v>0</v>
      </c>
    </row>
    <row r="30" spans="1:19" ht="13" x14ac:dyDescent="0.25">
      <c r="A30" s="398"/>
      <c r="B30" s="399"/>
      <c r="C30" s="400"/>
      <c r="D30" s="400"/>
      <c r="E30" s="401"/>
      <c r="F30" s="318"/>
      <c r="G30" s="415"/>
      <c r="H30" s="416"/>
      <c r="I30" s="416"/>
      <c r="J30" s="372"/>
      <c r="K30" s="296"/>
      <c r="L30" s="296"/>
      <c r="M30" s="287"/>
      <c r="N30" s="296"/>
      <c r="O30" s="296"/>
      <c r="P30" s="403"/>
      <c r="Q30" s="291">
        <f t="shared" si="2"/>
        <v>0</v>
      </c>
      <c r="R30" s="22">
        <f t="shared" si="0"/>
        <v>0</v>
      </c>
      <c r="S30" s="23">
        <f t="shared" ref="S30" si="4">IFERROR(R30/$G30,0)</f>
        <v>0</v>
      </c>
    </row>
    <row r="31" spans="1:19" ht="22.4" customHeight="1" x14ac:dyDescent="0.25">
      <c r="A31" s="899" t="s">
        <v>135</v>
      </c>
      <c r="B31" s="899"/>
      <c r="C31" s="899"/>
      <c r="D31" s="899"/>
      <c r="E31" s="899"/>
      <c r="F31" s="34">
        <f>SUM(F10:F29)</f>
        <v>0</v>
      </c>
      <c r="G31" s="34">
        <f t="shared" ref="G31:I31" si="5">SUM(G10:G29)</f>
        <v>0</v>
      </c>
      <c r="H31" s="34">
        <f t="shared" si="5"/>
        <v>0</v>
      </c>
      <c r="I31" s="34">
        <f t="shared" si="5"/>
        <v>0</v>
      </c>
      <c r="J31" s="372"/>
      <c r="K31" s="34">
        <f t="shared" ref="K31:L31" si="6">SUM(K10:K29)</f>
        <v>0</v>
      </c>
      <c r="L31" s="34">
        <f t="shared" si="6"/>
        <v>0</v>
      </c>
      <c r="M31" s="287"/>
      <c r="N31" s="34">
        <f t="shared" ref="N31:O31" si="7">SUM(N10:N29)</f>
        <v>0</v>
      </c>
      <c r="O31" s="34">
        <f t="shared" si="7"/>
        <v>0</v>
      </c>
      <c r="P31" s="34"/>
      <c r="Q31" s="34">
        <f t="shared" ref="Q31:R31" si="8">SUM(Q10:Q29)</f>
        <v>0</v>
      </c>
      <c r="R31" s="34">
        <f t="shared" si="8"/>
        <v>0</v>
      </c>
      <c r="S31" s="23">
        <f t="shared" ref="S31" si="9">IFERROR(Q31/$G31,0)</f>
        <v>0</v>
      </c>
    </row>
    <row r="32" spans="1:19" ht="29.9" customHeight="1" x14ac:dyDescent="0.25">
      <c r="A32" s="128">
        <v>2</v>
      </c>
      <c r="B32" s="900" t="s">
        <v>390</v>
      </c>
      <c r="C32" s="900"/>
      <c r="D32" s="900"/>
      <c r="E32" s="900"/>
      <c r="F32" s="900"/>
      <c r="G32" s="900"/>
      <c r="H32" s="389"/>
      <c r="I32" s="390"/>
      <c r="J32" s="372"/>
      <c r="K32" s="279"/>
      <c r="L32" s="160"/>
      <c r="M32" s="287"/>
      <c r="N32" s="279"/>
      <c r="O32" s="160"/>
      <c r="P32" s="287"/>
      <c r="Q32" s="160"/>
      <c r="R32" s="160" t="e">
        <f>#REF!-Q32</f>
        <v>#REF!</v>
      </c>
      <c r="S32" s="161">
        <f t="shared" ref="S32" si="10">IFERROR(R32/$G32,0)</f>
        <v>0</v>
      </c>
    </row>
    <row r="33" spans="1:19" ht="13" x14ac:dyDescent="0.25">
      <c r="A33" s="24" t="s">
        <v>137</v>
      </c>
      <c r="B33" s="24" t="s">
        <v>48</v>
      </c>
      <c r="C33" s="866"/>
      <c r="D33" s="866"/>
      <c r="E33" s="866"/>
      <c r="F33" s="26">
        <f>SUM(F34:F41)</f>
        <v>0</v>
      </c>
      <c r="G33" s="26">
        <f>SUM(G34:G41)</f>
        <v>0</v>
      </c>
      <c r="H33" s="387">
        <f t="shared" ref="H33:I33" si="11">SUM(H34:H41)</f>
        <v>0</v>
      </c>
      <c r="I33" s="387">
        <f t="shared" si="11"/>
        <v>0</v>
      </c>
      <c r="J33" s="372"/>
      <c r="K33" s="26">
        <f t="shared" ref="K33:L33" si="12">SUM(K34:K41)</f>
        <v>0</v>
      </c>
      <c r="L33" s="26">
        <f t="shared" si="12"/>
        <v>0</v>
      </c>
      <c r="M33" s="287"/>
      <c r="N33" s="26">
        <f t="shared" ref="N33:S33" si="13">SUM(N34:N41)</f>
        <v>0</v>
      </c>
      <c r="O33" s="26">
        <f t="shared" si="13"/>
        <v>0</v>
      </c>
      <c r="P33" s="26">
        <f t="shared" si="13"/>
        <v>0</v>
      </c>
      <c r="Q33" s="26">
        <f t="shared" si="13"/>
        <v>0</v>
      </c>
      <c r="R33" s="26">
        <f t="shared" si="13"/>
        <v>0</v>
      </c>
      <c r="S33" s="26">
        <f t="shared" si="13"/>
        <v>0</v>
      </c>
    </row>
    <row r="34" spans="1:19" ht="13" x14ac:dyDescent="0.25">
      <c r="A34" s="28" t="s">
        <v>138</v>
      </c>
      <c r="B34" s="288"/>
      <c r="C34" s="289"/>
      <c r="D34" s="289"/>
      <c r="E34" s="290"/>
      <c r="F34" s="29">
        <f t="shared" ref="F34:F41" si="14">D34*E34</f>
        <v>0</v>
      </c>
      <c r="G34" s="156">
        <f>F34*'Consolidated Budget'!H$8</f>
        <v>0</v>
      </c>
      <c r="H34" s="385"/>
      <c r="I34" s="385"/>
      <c r="J34" s="372"/>
      <c r="K34" s="286"/>
      <c r="L34" s="179"/>
      <c r="M34" s="287"/>
      <c r="N34" s="286"/>
      <c r="O34" s="179"/>
      <c r="P34" s="287"/>
      <c r="Q34" s="291">
        <f t="shared" ref="Q34:Q41" si="15">I34+L34+O34</f>
        <v>0</v>
      </c>
      <c r="R34" s="22">
        <f t="shared" ref="R34:R41" si="16">$G34-Q34</f>
        <v>0</v>
      </c>
      <c r="S34" s="23">
        <f t="shared" ref="S34:S97" si="17">IFERROR(Q34/$G34,0)</f>
        <v>0</v>
      </c>
    </row>
    <row r="35" spans="1:19" ht="13" x14ac:dyDescent="0.25">
      <c r="A35" s="20" t="s">
        <v>139</v>
      </c>
      <c r="B35" s="178"/>
      <c r="C35" s="283"/>
      <c r="D35" s="283"/>
      <c r="E35" s="284"/>
      <c r="F35" s="21">
        <f t="shared" si="14"/>
        <v>0</v>
      </c>
      <c r="G35" s="156">
        <f>F35*'Consolidated Budget'!H$8</f>
        <v>0</v>
      </c>
      <c r="H35" s="385"/>
      <c r="I35" s="385"/>
      <c r="J35" s="372"/>
      <c r="K35" s="286"/>
      <c r="L35" s="179"/>
      <c r="M35" s="287"/>
      <c r="N35" s="286"/>
      <c r="O35" s="179"/>
      <c r="P35" s="287"/>
      <c r="Q35" s="291">
        <f t="shared" si="15"/>
        <v>0</v>
      </c>
      <c r="R35" s="22">
        <f t="shared" si="16"/>
        <v>0</v>
      </c>
      <c r="S35" s="23">
        <f t="shared" si="17"/>
        <v>0</v>
      </c>
    </row>
    <row r="36" spans="1:19" ht="13" x14ac:dyDescent="0.25">
      <c r="A36" s="20" t="s">
        <v>140</v>
      </c>
      <c r="B36" s="178"/>
      <c r="C36" s="283"/>
      <c r="D36" s="283"/>
      <c r="E36" s="284"/>
      <c r="F36" s="21">
        <f t="shared" si="14"/>
        <v>0</v>
      </c>
      <c r="G36" s="156">
        <f>F36*'Consolidated Budget'!H$8</f>
        <v>0</v>
      </c>
      <c r="H36" s="385"/>
      <c r="I36" s="385"/>
      <c r="J36" s="372"/>
      <c r="K36" s="286"/>
      <c r="L36" s="179"/>
      <c r="M36" s="287"/>
      <c r="N36" s="286"/>
      <c r="O36" s="179"/>
      <c r="P36" s="287"/>
      <c r="Q36" s="291">
        <f t="shared" si="15"/>
        <v>0</v>
      </c>
      <c r="R36" s="22">
        <f t="shared" si="16"/>
        <v>0</v>
      </c>
      <c r="S36" s="23">
        <f t="shared" si="17"/>
        <v>0</v>
      </c>
    </row>
    <row r="37" spans="1:19" ht="13" x14ac:dyDescent="0.25">
      <c r="A37" s="20" t="s">
        <v>141</v>
      </c>
      <c r="B37" s="178"/>
      <c r="C37" s="283"/>
      <c r="D37" s="283"/>
      <c r="E37" s="284"/>
      <c r="F37" s="21">
        <f t="shared" si="14"/>
        <v>0</v>
      </c>
      <c r="G37" s="156">
        <f>F37*'Consolidated Budget'!H$8</f>
        <v>0</v>
      </c>
      <c r="H37" s="385"/>
      <c r="I37" s="385"/>
      <c r="J37" s="372"/>
      <c r="K37" s="286"/>
      <c r="L37" s="179"/>
      <c r="M37" s="287"/>
      <c r="N37" s="286"/>
      <c r="O37" s="179"/>
      <c r="P37" s="287"/>
      <c r="Q37" s="291">
        <f t="shared" si="15"/>
        <v>0</v>
      </c>
      <c r="R37" s="22">
        <f t="shared" si="16"/>
        <v>0</v>
      </c>
      <c r="S37" s="23">
        <f t="shared" si="17"/>
        <v>0</v>
      </c>
    </row>
    <row r="38" spans="1:19" ht="13" x14ac:dyDescent="0.25">
      <c r="A38" s="20" t="s">
        <v>142</v>
      </c>
      <c r="B38" s="178"/>
      <c r="C38" s="283"/>
      <c r="D38" s="283"/>
      <c r="E38" s="284"/>
      <c r="F38" s="21">
        <f t="shared" si="14"/>
        <v>0</v>
      </c>
      <c r="G38" s="156">
        <f>F38*'Consolidated Budget'!H$8</f>
        <v>0</v>
      </c>
      <c r="H38" s="385"/>
      <c r="I38" s="385"/>
      <c r="J38" s="372"/>
      <c r="K38" s="286"/>
      <c r="L38" s="179"/>
      <c r="M38" s="287"/>
      <c r="N38" s="286"/>
      <c r="O38" s="179"/>
      <c r="P38" s="287"/>
      <c r="Q38" s="291">
        <f t="shared" si="15"/>
        <v>0</v>
      </c>
      <c r="R38" s="22">
        <f t="shared" si="16"/>
        <v>0</v>
      </c>
      <c r="S38" s="23">
        <f t="shared" si="17"/>
        <v>0</v>
      </c>
    </row>
    <row r="39" spans="1:19" ht="13" x14ac:dyDescent="0.25">
      <c r="A39" s="20" t="s">
        <v>143</v>
      </c>
      <c r="B39" s="178"/>
      <c r="C39" s="283"/>
      <c r="D39" s="283"/>
      <c r="E39" s="284"/>
      <c r="F39" s="21">
        <f t="shared" si="14"/>
        <v>0</v>
      </c>
      <c r="G39" s="156">
        <f>F39*'Consolidated Budget'!H$8</f>
        <v>0</v>
      </c>
      <c r="H39" s="385"/>
      <c r="I39" s="385"/>
      <c r="J39" s="372"/>
      <c r="K39" s="286"/>
      <c r="L39" s="179"/>
      <c r="M39" s="287"/>
      <c r="N39" s="286"/>
      <c r="O39" s="179"/>
      <c r="P39" s="287"/>
      <c r="Q39" s="291">
        <f t="shared" si="15"/>
        <v>0</v>
      </c>
      <c r="R39" s="22">
        <f t="shared" si="16"/>
        <v>0</v>
      </c>
      <c r="S39" s="23">
        <f t="shared" si="17"/>
        <v>0</v>
      </c>
    </row>
    <row r="40" spans="1:19" ht="13" x14ac:dyDescent="0.25">
      <c r="A40" s="20" t="s">
        <v>144</v>
      </c>
      <c r="B40" s="178"/>
      <c r="C40" s="283"/>
      <c r="D40" s="283"/>
      <c r="E40" s="284"/>
      <c r="F40" s="21">
        <f t="shared" si="14"/>
        <v>0</v>
      </c>
      <c r="G40" s="156">
        <f>F40*'Consolidated Budget'!H$8</f>
        <v>0</v>
      </c>
      <c r="H40" s="385"/>
      <c r="I40" s="385"/>
      <c r="J40" s="372"/>
      <c r="K40" s="286"/>
      <c r="L40" s="179"/>
      <c r="M40" s="287"/>
      <c r="N40" s="286"/>
      <c r="O40" s="179"/>
      <c r="P40" s="287"/>
      <c r="Q40" s="291">
        <f t="shared" si="15"/>
        <v>0</v>
      </c>
      <c r="R40" s="22">
        <f t="shared" si="16"/>
        <v>0</v>
      </c>
      <c r="S40" s="23">
        <f t="shared" si="17"/>
        <v>0</v>
      </c>
    </row>
    <row r="41" spans="1:19" ht="13" x14ac:dyDescent="0.25">
      <c r="A41" s="20" t="s">
        <v>145</v>
      </c>
      <c r="B41" s="178"/>
      <c r="C41" s="283"/>
      <c r="D41" s="283"/>
      <c r="E41" s="284"/>
      <c r="F41" s="21">
        <f t="shared" si="14"/>
        <v>0</v>
      </c>
      <c r="G41" s="156">
        <f>F41*'Consolidated Budget'!H$8</f>
        <v>0</v>
      </c>
      <c r="H41" s="385"/>
      <c r="I41" s="385"/>
      <c r="J41" s="372"/>
      <c r="K41" s="286"/>
      <c r="L41" s="179"/>
      <c r="M41" s="287"/>
      <c r="N41" s="286"/>
      <c r="O41" s="179"/>
      <c r="P41" s="287"/>
      <c r="Q41" s="291">
        <f t="shared" si="15"/>
        <v>0</v>
      </c>
      <c r="R41" s="22">
        <f t="shared" si="16"/>
        <v>0</v>
      </c>
      <c r="S41" s="23">
        <f t="shared" si="17"/>
        <v>0</v>
      </c>
    </row>
    <row r="42" spans="1:19" ht="13" x14ac:dyDescent="0.25">
      <c r="A42" s="24" t="s">
        <v>146</v>
      </c>
      <c r="B42" s="25" t="s">
        <v>42</v>
      </c>
      <c r="C42" s="866"/>
      <c r="D42" s="866"/>
      <c r="E42" s="866"/>
      <c r="F42" s="26">
        <f>SUM(F43:F50)</f>
        <v>0</v>
      </c>
      <c r="G42" s="26">
        <f>SUM(G43:G50)</f>
        <v>0</v>
      </c>
      <c r="H42" s="387">
        <f t="shared" ref="H42:I42" si="18">SUM(H43:H50)</f>
        <v>0</v>
      </c>
      <c r="I42" s="387">
        <f t="shared" si="18"/>
        <v>0</v>
      </c>
      <c r="J42" s="372"/>
      <c r="K42" s="26">
        <f t="shared" ref="K42:L42" si="19">SUM(K43:K50)</f>
        <v>0</v>
      </c>
      <c r="L42" s="26">
        <f t="shared" si="19"/>
        <v>0</v>
      </c>
      <c r="M42" s="287"/>
      <c r="N42" s="26">
        <f t="shared" ref="N42:R42" si="20">SUM(N43:N50)</f>
        <v>0</v>
      </c>
      <c r="O42" s="26">
        <f t="shared" si="20"/>
        <v>0</v>
      </c>
      <c r="P42" s="26">
        <f t="shared" si="20"/>
        <v>0</v>
      </c>
      <c r="Q42" s="26">
        <f>SUM(Q43:Q50)</f>
        <v>0</v>
      </c>
      <c r="R42" s="26">
        <f t="shared" si="20"/>
        <v>0</v>
      </c>
      <c r="S42" s="23">
        <f t="shared" si="17"/>
        <v>0</v>
      </c>
    </row>
    <row r="43" spans="1:19" ht="25.5" customHeight="1" x14ac:dyDescent="0.25">
      <c r="A43" s="28" t="s">
        <v>147</v>
      </c>
      <c r="B43" s="288"/>
      <c r="C43" s="413"/>
      <c r="D43" s="297"/>
      <c r="E43" s="414"/>
      <c r="F43" s="406">
        <f>D43*E43</f>
        <v>0</v>
      </c>
      <c r="G43" s="156">
        <f>F43*'Consolidated Budget'!H$8</f>
        <v>0</v>
      </c>
      <c r="H43" s="421"/>
      <c r="I43" s="422"/>
      <c r="J43" s="372"/>
      <c r="K43" s="286"/>
      <c r="L43" s="179"/>
      <c r="M43" s="287"/>
      <c r="N43" s="286"/>
      <c r="O43" s="179"/>
      <c r="P43" s="287"/>
      <c r="Q43" s="291">
        <f t="shared" ref="Q43:Q50" si="21">I43+L43+O43</f>
        <v>0</v>
      </c>
      <c r="R43" s="22">
        <f>$G43-Q43</f>
        <v>0</v>
      </c>
      <c r="S43" s="23">
        <f t="shared" si="17"/>
        <v>0</v>
      </c>
    </row>
    <row r="44" spans="1:19" ht="13" x14ac:dyDescent="0.25">
      <c r="A44" s="20" t="s">
        <v>149</v>
      </c>
      <c r="B44" s="178"/>
      <c r="C44" s="413"/>
      <c r="D44" s="297"/>
      <c r="E44" s="414"/>
      <c r="F44" s="406">
        <f t="shared" ref="F44:F50" si="22">D44*E44</f>
        <v>0</v>
      </c>
      <c r="G44" s="156">
        <f>F44*'Consolidated Budget'!H$8</f>
        <v>0</v>
      </c>
      <c r="H44" s="419"/>
      <c r="I44" s="420"/>
      <c r="J44" s="372"/>
      <c r="K44" s="286"/>
      <c r="L44" s="179"/>
      <c r="M44" s="287"/>
      <c r="N44" s="286"/>
      <c r="O44" s="179"/>
      <c r="P44" s="287"/>
      <c r="Q44" s="291">
        <f t="shared" si="21"/>
        <v>0</v>
      </c>
      <c r="R44" s="22">
        <f>$G44-Q44</f>
        <v>0</v>
      </c>
      <c r="S44" s="23">
        <f t="shared" si="17"/>
        <v>0</v>
      </c>
    </row>
    <row r="45" spans="1:19" ht="13" x14ac:dyDescent="0.25">
      <c r="A45" s="20" t="s">
        <v>151</v>
      </c>
      <c r="B45" s="178"/>
      <c r="C45" s="413"/>
      <c r="D45" s="297"/>
      <c r="E45" s="414"/>
      <c r="F45" s="406">
        <f t="shared" si="22"/>
        <v>0</v>
      </c>
      <c r="G45" s="156">
        <f>F45*'Consolidated Budget'!H$8</f>
        <v>0</v>
      </c>
      <c r="H45" s="419"/>
      <c r="I45" s="420"/>
      <c r="J45" s="372"/>
      <c r="K45" s="286"/>
      <c r="L45" s="179"/>
      <c r="M45" s="287"/>
      <c r="N45" s="286"/>
      <c r="O45" s="179"/>
      <c r="P45" s="287"/>
      <c r="Q45" s="291">
        <f t="shared" si="21"/>
        <v>0</v>
      </c>
      <c r="R45" s="22">
        <f t="shared" ref="R45:R50" si="23">$G45-Q45</f>
        <v>0</v>
      </c>
      <c r="S45" s="23">
        <f t="shared" si="17"/>
        <v>0</v>
      </c>
    </row>
    <row r="46" spans="1:19" ht="13" x14ac:dyDescent="0.25">
      <c r="A46" s="20" t="s">
        <v>153</v>
      </c>
      <c r="B46" s="178"/>
      <c r="C46" s="284"/>
      <c r="D46" s="283"/>
      <c r="E46" s="284"/>
      <c r="F46" s="21">
        <f t="shared" si="22"/>
        <v>0</v>
      </c>
      <c r="G46" s="156">
        <f>F46*'Consolidated Budget'!H$8</f>
        <v>0</v>
      </c>
      <c r="H46" s="385"/>
      <c r="I46" s="385"/>
      <c r="J46" s="372"/>
      <c r="K46" s="286"/>
      <c r="L46" s="179"/>
      <c r="M46" s="287"/>
      <c r="N46" s="286"/>
      <c r="O46" s="179"/>
      <c r="P46" s="287"/>
      <c r="Q46" s="291">
        <f t="shared" si="21"/>
        <v>0</v>
      </c>
      <c r="R46" s="22">
        <f t="shared" si="23"/>
        <v>0</v>
      </c>
      <c r="S46" s="23">
        <f t="shared" si="17"/>
        <v>0</v>
      </c>
    </row>
    <row r="47" spans="1:19" ht="13" x14ac:dyDescent="0.25">
      <c r="A47" s="20" t="s">
        <v>154</v>
      </c>
      <c r="B47" s="178"/>
      <c r="C47" s="284"/>
      <c r="D47" s="283"/>
      <c r="E47" s="284"/>
      <c r="F47" s="21">
        <f t="shared" si="22"/>
        <v>0</v>
      </c>
      <c r="G47" s="156">
        <f>F47*'Consolidated Budget'!H$8</f>
        <v>0</v>
      </c>
      <c r="H47" s="385"/>
      <c r="I47" s="385"/>
      <c r="J47" s="372"/>
      <c r="K47" s="286"/>
      <c r="L47" s="179"/>
      <c r="M47" s="287"/>
      <c r="N47" s="286"/>
      <c r="O47" s="179"/>
      <c r="P47" s="287"/>
      <c r="Q47" s="291">
        <f t="shared" si="21"/>
        <v>0</v>
      </c>
      <c r="R47" s="22">
        <f t="shared" si="23"/>
        <v>0</v>
      </c>
      <c r="S47" s="23">
        <f t="shared" si="17"/>
        <v>0</v>
      </c>
    </row>
    <row r="48" spans="1:19" ht="13" x14ac:dyDescent="0.25">
      <c r="A48" s="20" t="s">
        <v>155</v>
      </c>
      <c r="B48" s="178"/>
      <c r="C48" s="284"/>
      <c r="D48" s="283"/>
      <c r="E48" s="284"/>
      <c r="F48" s="21">
        <f t="shared" si="22"/>
        <v>0</v>
      </c>
      <c r="G48" s="156">
        <f>F48*'Consolidated Budget'!H$8</f>
        <v>0</v>
      </c>
      <c r="H48" s="385"/>
      <c r="I48" s="385"/>
      <c r="J48" s="372"/>
      <c r="K48" s="286"/>
      <c r="L48" s="179"/>
      <c r="M48" s="287"/>
      <c r="N48" s="286"/>
      <c r="O48" s="179"/>
      <c r="P48" s="287"/>
      <c r="Q48" s="291">
        <f t="shared" si="21"/>
        <v>0</v>
      </c>
      <c r="R48" s="22">
        <f t="shared" si="23"/>
        <v>0</v>
      </c>
      <c r="S48" s="23">
        <f t="shared" si="17"/>
        <v>0</v>
      </c>
    </row>
    <row r="49" spans="1:19" ht="13" x14ac:dyDescent="0.25">
      <c r="A49" s="20" t="s">
        <v>156</v>
      </c>
      <c r="B49" s="178"/>
      <c r="C49" s="284"/>
      <c r="D49" s="283"/>
      <c r="E49" s="284"/>
      <c r="F49" s="21">
        <f t="shared" si="22"/>
        <v>0</v>
      </c>
      <c r="G49" s="156">
        <f>F49*'Consolidated Budget'!H$8</f>
        <v>0</v>
      </c>
      <c r="H49" s="385"/>
      <c r="I49" s="385"/>
      <c r="J49" s="372"/>
      <c r="K49" s="286"/>
      <c r="L49" s="179"/>
      <c r="M49" s="287"/>
      <c r="N49" s="286"/>
      <c r="O49" s="179"/>
      <c r="P49" s="287"/>
      <c r="Q49" s="291">
        <f t="shared" si="21"/>
        <v>0</v>
      </c>
      <c r="R49" s="22">
        <f t="shared" si="23"/>
        <v>0</v>
      </c>
      <c r="S49" s="23">
        <f t="shared" si="17"/>
        <v>0</v>
      </c>
    </row>
    <row r="50" spans="1:19" ht="13" x14ac:dyDescent="0.25">
      <c r="A50" s="20" t="s">
        <v>157</v>
      </c>
      <c r="B50" s="178"/>
      <c r="C50" s="284"/>
      <c r="D50" s="283"/>
      <c r="E50" s="284"/>
      <c r="F50" s="21">
        <f t="shared" si="22"/>
        <v>0</v>
      </c>
      <c r="G50" s="156">
        <f>F50*'Consolidated Budget'!H$8</f>
        <v>0</v>
      </c>
      <c r="H50" s="385"/>
      <c r="I50" s="385"/>
      <c r="J50" s="372"/>
      <c r="K50" s="286"/>
      <c r="L50" s="179"/>
      <c r="M50" s="287"/>
      <c r="N50" s="286"/>
      <c r="O50" s="179"/>
      <c r="P50" s="287"/>
      <c r="Q50" s="291">
        <f t="shared" si="21"/>
        <v>0</v>
      </c>
      <c r="R50" s="22">
        <f t="shared" si="23"/>
        <v>0</v>
      </c>
      <c r="S50" s="23">
        <f t="shared" si="17"/>
        <v>0</v>
      </c>
    </row>
    <row r="51" spans="1:19" ht="13" x14ac:dyDescent="0.25">
      <c r="A51" s="24" t="s">
        <v>158</v>
      </c>
      <c r="B51" s="25" t="s">
        <v>94</v>
      </c>
      <c r="C51" s="866"/>
      <c r="D51" s="866"/>
      <c r="E51" s="866"/>
      <c r="F51" s="26">
        <f>SUM(F52:F59)</f>
        <v>0</v>
      </c>
      <c r="G51" s="26">
        <f>SUM(G52:G59)</f>
        <v>0</v>
      </c>
      <c r="H51" s="387">
        <f t="shared" ref="H51:I51" si="24">SUM(H52:H59)</f>
        <v>0</v>
      </c>
      <c r="I51" s="387">
        <f t="shared" si="24"/>
        <v>0</v>
      </c>
      <c r="J51" s="372"/>
      <c r="K51" s="26">
        <f t="shared" ref="K51:L51" si="25">SUM(K52:K59)</f>
        <v>0</v>
      </c>
      <c r="L51" s="26">
        <f t="shared" si="25"/>
        <v>0</v>
      </c>
      <c r="M51" s="287"/>
      <c r="N51" s="26">
        <f t="shared" ref="N51:S51" si="26">SUM(N52:N59)</f>
        <v>0</v>
      </c>
      <c r="O51" s="26">
        <f t="shared" si="26"/>
        <v>0</v>
      </c>
      <c r="P51" s="26">
        <f t="shared" si="26"/>
        <v>0</v>
      </c>
      <c r="Q51" s="26">
        <f t="shared" si="26"/>
        <v>0</v>
      </c>
      <c r="R51" s="26">
        <f t="shared" si="26"/>
        <v>0</v>
      </c>
      <c r="S51" s="26">
        <f t="shared" si="26"/>
        <v>0</v>
      </c>
    </row>
    <row r="52" spans="1:19" ht="13" x14ac:dyDescent="0.25">
      <c r="A52" s="28" t="s">
        <v>159</v>
      </c>
      <c r="B52" s="288"/>
      <c r="C52" s="289"/>
      <c r="D52" s="289"/>
      <c r="E52" s="290"/>
      <c r="F52" s="21">
        <f t="shared" ref="F52:F59" si="27">D52*E52</f>
        <v>0</v>
      </c>
      <c r="G52" s="156">
        <f>F52*'Consolidated Budget'!H$8</f>
        <v>0</v>
      </c>
      <c r="H52" s="385"/>
      <c r="I52" s="385"/>
      <c r="J52" s="372"/>
      <c r="K52" s="286"/>
      <c r="L52" s="179"/>
      <c r="M52" s="287"/>
      <c r="N52" s="286"/>
      <c r="O52" s="179"/>
      <c r="P52" s="287"/>
      <c r="Q52" s="291">
        <f t="shared" ref="Q52:Q59" si="28">I52+L52+O52</f>
        <v>0</v>
      </c>
      <c r="R52" s="22">
        <f t="shared" ref="R52:R58" si="29">$G52-Q52</f>
        <v>0</v>
      </c>
      <c r="S52" s="23">
        <f t="shared" si="17"/>
        <v>0</v>
      </c>
    </row>
    <row r="53" spans="1:19" ht="13" x14ac:dyDescent="0.25">
      <c r="A53" s="28" t="s">
        <v>160</v>
      </c>
      <c r="B53" s="288"/>
      <c r="C53" s="289"/>
      <c r="D53" s="289"/>
      <c r="E53" s="290"/>
      <c r="F53" s="21">
        <f t="shared" si="27"/>
        <v>0</v>
      </c>
      <c r="G53" s="156">
        <f>F53*'Consolidated Budget'!H$8</f>
        <v>0</v>
      </c>
      <c r="H53" s="385"/>
      <c r="I53" s="385"/>
      <c r="J53" s="372"/>
      <c r="K53" s="286"/>
      <c r="L53" s="179"/>
      <c r="M53" s="287"/>
      <c r="N53" s="286"/>
      <c r="O53" s="179"/>
      <c r="P53" s="287"/>
      <c r="Q53" s="291">
        <f t="shared" si="28"/>
        <v>0</v>
      </c>
      <c r="R53" s="22">
        <f t="shared" si="29"/>
        <v>0</v>
      </c>
      <c r="S53" s="23">
        <f t="shared" si="17"/>
        <v>0</v>
      </c>
    </row>
    <row r="54" spans="1:19" ht="13" x14ac:dyDescent="0.25">
      <c r="A54" s="28" t="s">
        <v>161</v>
      </c>
      <c r="B54" s="288"/>
      <c r="C54" s="289"/>
      <c r="D54" s="289"/>
      <c r="E54" s="290"/>
      <c r="F54" s="21">
        <f t="shared" si="27"/>
        <v>0</v>
      </c>
      <c r="G54" s="156">
        <f>F54*'Consolidated Budget'!H$8</f>
        <v>0</v>
      </c>
      <c r="H54" s="385"/>
      <c r="I54" s="385"/>
      <c r="J54" s="372"/>
      <c r="K54" s="286"/>
      <c r="L54" s="179"/>
      <c r="M54" s="287"/>
      <c r="N54" s="286"/>
      <c r="O54" s="179"/>
      <c r="P54" s="287"/>
      <c r="Q54" s="291">
        <f t="shared" si="28"/>
        <v>0</v>
      </c>
      <c r="R54" s="22">
        <f t="shared" si="29"/>
        <v>0</v>
      </c>
      <c r="S54" s="23">
        <f t="shared" si="17"/>
        <v>0</v>
      </c>
    </row>
    <row r="55" spans="1:19" ht="13" x14ac:dyDescent="0.25">
      <c r="A55" s="28" t="s">
        <v>162</v>
      </c>
      <c r="B55" s="288"/>
      <c r="C55" s="289"/>
      <c r="D55" s="289"/>
      <c r="E55" s="290"/>
      <c r="F55" s="21">
        <f t="shared" si="27"/>
        <v>0</v>
      </c>
      <c r="G55" s="156">
        <f>F55*'Consolidated Budget'!H$8</f>
        <v>0</v>
      </c>
      <c r="H55" s="385"/>
      <c r="I55" s="385"/>
      <c r="J55" s="372"/>
      <c r="K55" s="286"/>
      <c r="L55" s="179"/>
      <c r="M55" s="287"/>
      <c r="N55" s="286"/>
      <c r="O55" s="179"/>
      <c r="P55" s="287"/>
      <c r="Q55" s="291">
        <f t="shared" si="28"/>
        <v>0</v>
      </c>
      <c r="R55" s="22">
        <f t="shared" si="29"/>
        <v>0</v>
      </c>
      <c r="S55" s="23">
        <f t="shared" si="17"/>
        <v>0</v>
      </c>
    </row>
    <row r="56" spans="1:19" ht="13" x14ac:dyDescent="0.25">
      <c r="A56" s="28" t="s">
        <v>163</v>
      </c>
      <c r="B56" s="288"/>
      <c r="C56" s="289"/>
      <c r="D56" s="289"/>
      <c r="E56" s="290"/>
      <c r="F56" s="21">
        <f t="shared" si="27"/>
        <v>0</v>
      </c>
      <c r="G56" s="156">
        <f>F56*'Consolidated Budget'!H$8</f>
        <v>0</v>
      </c>
      <c r="H56" s="385"/>
      <c r="I56" s="385"/>
      <c r="J56" s="372"/>
      <c r="K56" s="286"/>
      <c r="L56" s="179"/>
      <c r="M56" s="287"/>
      <c r="N56" s="286"/>
      <c r="O56" s="179"/>
      <c r="P56" s="287"/>
      <c r="Q56" s="291">
        <f t="shared" si="28"/>
        <v>0</v>
      </c>
      <c r="R56" s="22">
        <f t="shared" si="29"/>
        <v>0</v>
      </c>
      <c r="S56" s="23">
        <f t="shared" si="17"/>
        <v>0</v>
      </c>
    </row>
    <row r="57" spans="1:19" ht="13" x14ac:dyDescent="0.25">
      <c r="A57" s="28" t="s">
        <v>164</v>
      </c>
      <c r="B57" s="288"/>
      <c r="C57" s="289"/>
      <c r="D57" s="289"/>
      <c r="E57" s="290"/>
      <c r="F57" s="21">
        <f t="shared" si="27"/>
        <v>0</v>
      </c>
      <c r="G57" s="156">
        <f>F57*'Consolidated Budget'!H$8</f>
        <v>0</v>
      </c>
      <c r="H57" s="385"/>
      <c r="I57" s="385"/>
      <c r="J57" s="372"/>
      <c r="K57" s="286"/>
      <c r="L57" s="179"/>
      <c r="M57" s="287"/>
      <c r="N57" s="286"/>
      <c r="O57" s="179"/>
      <c r="P57" s="287"/>
      <c r="Q57" s="291">
        <f t="shared" si="28"/>
        <v>0</v>
      </c>
      <c r="R57" s="22">
        <f t="shared" si="29"/>
        <v>0</v>
      </c>
      <c r="S57" s="23">
        <f t="shared" si="17"/>
        <v>0</v>
      </c>
    </row>
    <row r="58" spans="1:19" ht="13" x14ac:dyDescent="0.25">
      <c r="A58" s="28" t="s">
        <v>165</v>
      </c>
      <c r="B58" s="288"/>
      <c r="C58" s="289"/>
      <c r="D58" s="289"/>
      <c r="E58" s="290"/>
      <c r="F58" s="21">
        <f t="shared" si="27"/>
        <v>0</v>
      </c>
      <c r="G58" s="156">
        <f>F58*'Consolidated Budget'!H$8</f>
        <v>0</v>
      </c>
      <c r="H58" s="385"/>
      <c r="I58" s="385"/>
      <c r="J58" s="372"/>
      <c r="K58" s="286"/>
      <c r="L58" s="179"/>
      <c r="M58" s="287"/>
      <c r="N58" s="286"/>
      <c r="O58" s="179"/>
      <c r="P58" s="287"/>
      <c r="Q58" s="291">
        <f t="shared" si="28"/>
        <v>0</v>
      </c>
      <c r="R58" s="22">
        <f t="shared" si="29"/>
        <v>0</v>
      </c>
      <c r="S58" s="23">
        <f t="shared" si="17"/>
        <v>0</v>
      </c>
    </row>
    <row r="59" spans="1:19" ht="13" x14ac:dyDescent="0.25">
      <c r="A59" s="28" t="s">
        <v>166</v>
      </c>
      <c r="B59" s="288"/>
      <c r="C59" s="289"/>
      <c r="D59" s="289"/>
      <c r="E59" s="290"/>
      <c r="F59" s="21">
        <f t="shared" si="27"/>
        <v>0</v>
      </c>
      <c r="G59" s="156">
        <f>F59*'Consolidated Budget'!H$8</f>
        <v>0</v>
      </c>
      <c r="H59" s="385"/>
      <c r="I59" s="385"/>
      <c r="J59" s="372"/>
      <c r="K59" s="286"/>
      <c r="L59" s="179"/>
      <c r="M59" s="287"/>
      <c r="N59" s="286"/>
      <c r="O59" s="179"/>
      <c r="P59" s="287"/>
      <c r="Q59" s="291">
        <f t="shared" si="28"/>
        <v>0</v>
      </c>
      <c r="R59" s="22"/>
      <c r="S59" s="23">
        <f t="shared" si="17"/>
        <v>0</v>
      </c>
    </row>
    <row r="60" spans="1:19" ht="13" x14ac:dyDescent="0.25">
      <c r="A60" s="24" t="s">
        <v>167</v>
      </c>
      <c r="B60" s="25" t="s">
        <v>95</v>
      </c>
      <c r="C60" s="866"/>
      <c r="D60" s="866"/>
      <c r="E60" s="866"/>
      <c r="F60" s="26">
        <f>SUM(F61:F68)</f>
        <v>0</v>
      </c>
      <c r="G60" s="26">
        <f>SUM(G61:G68)</f>
        <v>0</v>
      </c>
      <c r="H60" s="387">
        <f t="shared" ref="H60:I60" si="30">SUM(H61:H68)</f>
        <v>0</v>
      </c>
      <c r="I60" s="387">
        <f t="shared" si="30"/>
        <v>0</v>
      </c>
      <c r="J60" s="372"/>
      <c r="K60" s="26">
        <f t="shared" ref="K60:L60" si="31">SUM(K61:K68)</f>
        <v>0</v>
      </c>
      <c r="L60" s="26">
        <f t="shared" si="31"/>
        <v>0</v>
      </c>
      <c r="M60" s="287"/>
      <c r="N60" s="26">
        <f t="shared" ref="N60:R60" si="32">SUM(N61:N68)</f>
        <v>0</v>
      </c>
      <c r="O60" s="26">
        <f t="shared" si="32"/>
        <v>0</v>
      </c>
      <c r="P60" s="26">
        <f t="shared" si="32"/>
        <v>0</v>
      </c>
      <c r="Q60" s="26">
        <f t="shared" si="32"/>
        <v>0</v>
      </c>
      <c r="R60" s="26">
        <f t="shared" si="32"/>
        <v>0</v>
      </c>
      <c r="S60" s="23">
        <f t="shared" si="17"/>
        <v>0</v>
      </c>
    </row>
    <row r="61" spans="1:19" ht="13" x14ac:dyDescent="0.25">
      <c r="A61" s="28" t="s">
        <v>168</v>
      </c>
      <c r="B61" s="288"/>
      <c r="C61" s="289"/>
      <c r="D61" s="423"/>
      <c r="E61" s="297"/>
      <c r="F61" s="424">
        <f t="shared" ref="F61:F68" si="33">D61*E61</f>
        <v>0</v>
      </c>
      <c r="G61" s="156">
        <f>F61*'Consolidated Budget'!H$8</f>
        <v>0</v>
      </c>
      <c r="H61" s="419"/>
      <c r="I61" s="420"/>
      <c r="J61" s="372"/>
      <c r="K61" s="286"/>
      <c r="L61" s="179"/>
      <c r="M61" s="287"/>
      <c r="N61" s="286"/>
      <c r="O61" s="179"/>
      <c r="P61" s="287"/>
      <c r="Q61" s="291">
        <f t="shared" ref="Q61:Q68" si="34">I61+L61+O61</f>
        <v>0</v>
      </c>
      <c r="R61" s="22">
        <f t="shared" ref="R61:R68" si="35">$G61-Q61</f>
        <v>0</v>
      </c>
      <c r="S61" s="23">
        <f t="shared" si="17"/>
        <v>0</v>
      </c>
    </row>
    <row r="62" spans="1:19" ht="13" x14ac:dyDescent="0.25">
      <c r="A62" s="28" t="s">
        <v>170</v>
      </c>
      <c r="B62" s="288"/>
      <c r="C62" s="289"/>
      <c r="D62" s="423"/>
      <c r="E62" s="297"/>
      <c r="F62" s="424">
        <f t="shared" si="33"/>
        <v>0</v>
      </c>
      <c r="G62" s="156">
        <f>F62*'Consolidated Budget'!H$8</f>
        <v>0</v>
      </c>
      <c r="H62" s="419"/>
      <c r="I62" s="420"/>
      <c r="J62" s="372"/>
      <c r="K62" s="286"/>
      <c r="L62" s="179"/>
      <c r="M62" s="287"/>
      <c r="N62" s="286"/>
      <c r="O62" s="179"/>
      <c r="P62" s="287"/>
      <c r="Q62" s="291">
        <f t="shared" si="34"/>
        <v>0</v>
      </c>
      <c r="R62" s="22">
        <f t="shared" si="35"/>
        <v>0</v>
      </c>
      <c r="S62" s="23">
        <f t="shared" si="17"/>
        <v>0</v>
      </c>
    </row>
    <row r="63" spans="1:19" ht="13" x14ac:dyDescent="0.25">
      <c r="A63" s="28" t="s">
        <v>172</v>
      </c>
      <c r="B63" s="288"/>
      <c r="C63" s="289"/>
      <c r="D63" s="413"/>
      <c r="E63" s="297"/>
      <c r="F63" s="424">
        <f t="shared" si="33"/>
        <v>0</v>
      </c>
      <c r="G63" s="156">
        <f>F63*'Consolidated Budget'!H$8</f>
        <v>0</v>
      </c>
      <c r="H63" s="425"/>
      <c r="I63" s="425"/>
      <c r="J63" s="372"/>
      <c r="K63" s="286"/>
      <c r="L63" s="179"/>
      <c r="M63" s="287"/>
      <c r="N63" s="286"/>
      <c r="O63" s="179"/>
      <c r="P63" s="287"/>
      <c r="Q63" s="291">
        <f t="shared" si="34"/>
        <v>0</v>
      </c>
      <c r="R63" s="22">
        <f t="shared" si="35"/>
        <v>0</v>
      </c>
      <c r="S63" s="23">
        <f t="shared" si="17"/>
        <v>0</v>
      </c>
    </row>
    <row r="64" spans="1:19" ht="13" x14ac:dyDescent="0.25">
      <c r="A64" s="28" t="s">
        <v>176</v>
      </c>
      <c r="B64" s="288"/>
      <c r="C64" s="289"/>
      <c r="D64" s="413"/>
      <c r="E64" s="297"/>
      <c r="F64" s="424">
        <f t="shared" si="33"/>
        <v>0</v>
      </c>
      <c r="G64" s="156">
        <f>F64*'Consolidated Budget'!H$8</f>
        <v>0</v>
      </c>
      <c r="H64" s="425"/>
      <c r="I64" s="425"/>
      <c r="J64" s="372"/>
      <c r="K64" s="286">
        <v>0</v>
      </c>
      <c r="L64" s="179">
        <v>0</v>
      </c>
      <c r="M64" s="287"/>
      <c r="N64" s="286"/>
      <c r="O64" s="179"/>
      <c r="P64" s="287"/>
      <c r="Q64" s="291">
        <f t="shared" si="34"/>
        <v>0</v>
      </c>
      <c r="R64" s="22">
        <f t="shared" si="35"/>
        <v>0</v>
      </c>
      <c r="S64" s="23">
        <f t="shared" si="17"/>
        <v>0</v>
      </c>
    </row>
    <row r="65" spans="1:19" ht="13" x14ac:dyDescent="0.25">
      <c r="A65" s="28" t="s">
        <v>178</v>
      </c>
      <c r="B65" s="288"/>
      <c r="C65" s="289"/>
      <c r="D65" s="413"/>
      <c r="E65" s="297"/>
      <c r="F65" s="424">
        <f t="shared" si="33"/>
        <v>0</v>
      </c>
      <c r="G65" s="156">
        <f>F65*'Consolidated Budget'!H$8</f>
        <v>0</v>
      </c>
      <c r="H65" s="425"/>
      <c r="I65" s="425"/>
      <c r="J65" s="372"/>
      <c r="K65" s="286"/>
      <c r="L65" s="179"/>
      <c r="M65" s="287"/>
      <c r="N65" s="286"/>
      <c r="O65" s="179"/>
      <c r="P65" s="287"/>
      <c r="Q65" s="291">
        <f t="shared" si="34"/>
        <v>0</v>
      </c>
      <c r="R65" s="22">
        <f t="shared" si="35"/>
        <v>0</v>
      </c>
      <c r="S65" s="23">
        <f t="shared" si="17"/>
        <v>0</v>
      </c>
    </row>
    <row r="66" spans="1:19" ht="13" x14ac:dyDescent="0.25">
      <c r="A66" s="28" t="s">
        <v>180</v>
      </c>
      <c r="B66" s="288"/>
      <c r="C66" s="289"/>
      <c r="D66" s="413"/>
      <c r="E66" s="297"/>
      <c r="F66" s="424">
        <f t="shared" si="33"/>
        <v>0</v>
      </c>
      <c r="G66" s="156">
        <f>F66*'Consolidated Budget'!H$8</f>
        <v>0</v>
      </c>
      <c r="H66" s="425"/>
      <c r="I66" s="425"/>
      <c r="J66" s="372"/>
      <c r="K66" s="286"/>
      <c r="L66" s="179"/>
      <c r="M66" s="287"/>
      <c r="N66" s="286"/>
      <c r="O66" s="179"/>
      <c r="P66" s="287"/>
      <c r="Q66" s="291">
        <f t="shared" si="34"/>
        <v>0</v>
      </c>
      <c r="R66" s="22">
        <f t="shared" si="35"/>
        <v>0</v>
      </c>
      <c r="S66" s="23">
        <f t="shared" si="17"/>
        <v>0</v>
      </c>
    </row>
    <row r="67" spans="1:19" ht="13" x14ac:dyDescent="0.25">
      <c r="A67" s="28" t="s">
        <v>181</v>
      </c>
      <c r="B67" s="288"/>
      <c r="C67" s="289"/>
      <c r="D67" s="413"/>
      <c r="E67" s="297"/>
      <c r="F67" s="424">
        <f t="shared" si="33"/>
        <v>0</v>
      </c>
      <c r="G67" s="156">
        <f>F67*'Consolidated Budget'!H$8</f>
        <v>0</v>
      </c>
      <c r="H67" s="425"/>
      <c r="I67" s="425"/>
      <c r="J67" s="372"/>
      <c r="K67" s="286"/>
      <c r="L67" s="179"/>
      <c r="M67" s="287"/>
      <c r="N67" s="286"/>
      <c r="O67" s="179"/>
      <c r="P67" s="287"/>
      <c r="Q67" s="291">
        <f t="shared" si="34"/>
        <v>0</v>
      </c>
      <c r="R67" s="22">
        <f t="shared" si="35"/>
        <v>0</v>
      </c>
      <c r="S67" s="23">
        <f t="shared" si="17"/>
        <v>0</v>
      </c>
    </row>
    <row r="68" spans="1:19" ht="13" x14ac:dyDescent="0.25">
      <c r="A68" s="28" t="s">
        <v>182</v>
      </c>
      <c r="B68" s="311"/>
      <c r="C68" s="297"/>
      <c r="D68" s="413"/>
      <c r="E68" s="414"/>
      <c r="F68" s="424">
        <f t="shared" si="33"/>
        <v>0</v>
      </c>
      <c r="G68" s="156">
        <f>F68*'Consolidated Budget'!H$8</f>
        <v>0</v>
      </c>
      <c r="H68" s="425"/>
      <c r="I68" s="425"/>
      <c r="J68" s="372"/>
      <c r="K68" s="286"/>
      <c r="L68" s="179"/>
      <c r="M68" s="287"/>
      <c r="N68" s="286"/>
      <c r="O68" s="179"/>
      <c r="P68" s="287"/>
      <c r="Q68" s="291">
        <f t="shared" si="34"/>
        <v>0</v>
      </c>
      <c r="R68" s="22">
        <f t="shared" si="35"/>
        <v>0</v>
      </c>
      <c r="S68" s="23">
        <f t="shared" si="17"/>
        <v>0</v>
      </c>
    </row>
    <row r="69" spans="1:19" ht="13" x14ac:dyDescent="0.25">
      <c r="A69" s="24" t="s">
        <v>184</v>
      </c>
      <c r="B69" s="25" t="s">
        <v>41</v>
      </c>
      <c r="C69" s="866"/>
      <c r="D69" s="866"/>
      <c r="E69" s="866"/>
      <c r="F69" s="26">
        <f>SUM(F70:F77)</f>
        <v>0</v>
      </c>
      <c r="G69" s="26">
        <f>SUM(G70:G77)</f>
        <v>0</v>
      </c>
      <c r="H69" s="387">
        <f t="shared" ref="H69:I69" si="36">SUM(H70:H77)</f>
        <v>0</v>
      </c>
      <c r="I69" s="387">
        <f t="shared" si="36"/>
        <v>0</v>
      </c>
      <c r="J69" s="372"/>
      <c r="K69" s="26">
        <f t="shared" ref="K69:L69" si="37">SUM(K70:K77)</f>
        <v>0</v>
      </c>
      <c r="L69" s="26">
        <f t="shared" si="37"/>
        <v>0</v>
      </c>
      <c r="M69" s="287"/>
      <c r="N69" s="26">
        <f t="shared" ref="N69:S69" si="38">SUM(N70:N77)</f>
        <v>0</v>
      </c>
      <c r="O69" s="26">
        <f t="shared" si="38"/>
        <v>0</v>
      </c>
      <c r="P69" s="26">
        <f t="shared" si="38"/>
        <v>0</v>
      </c>
      <c r="Q69" s="26">
        <f t="shared" si="38"/>
        <v>0</v>
      </c>
      <c r="R69" s="26">
        <f t="shared" si="38"/>
        <v>0</v>
      </c>
      <c r="S69" s="26">
        <f t="shared" si="38"/>
        <v>0</v>
      </c>
    </row>
    <row r="70" spans="1:19" ht="13" x14ac:dyDescent="0.25">
      <c r="A70" s="28" t="s">
        <v>185</v>
      </c>
      <c r="B70" s="311"/>
      <c r="C70" s="297"/>
      <c r="D70" s="297"/>
      <c r="E70" s="414"/>
      <c r="F70" s="426">
        <f>D70*E70</f>
        <v>0</v>
      </c>
      <c r="G70" s="156">
        <f>F70*'Consolidated Budget'!H$8</f>
        <v>0</v>
      </c>
      <c r="H70" s="425"/>
      <c r="I70" s="425"/>
      <c r="J70" s="372"/>
      <c r="K70" s="286"/>
      <c r="L70" s="179"/>
      <c r="M70" s="287"/>
      <c r="N70" s="286"/>
      <c r="O70" s="179"/>
      <c r="P70" s="287"/>
      <c r="Q70" s="291">
        <f t="shared" ref="Q70:Q77" si="39">I70+L70+O70</f>
        <v>0</v>
      </c>
      <c r="R70" s="22">
        <f t="shared" ref="R70:R77" si="40">$G70-Q70</f>
        <v>0</v>
      </c>
      <c r="S70" s="23">
        <f t="shared" si="17"/>
        <v>0</v>
      </c>
    </row>
    <row r="71" spans="1:19" ht="13" x14ac:dyDescent="0.25">
      <c r="A71" s="28" t="s">
        <v>186</v>
      </c>
      <c r="B71" s="288"/>
      <c r="C71" s="289"/>
      <c r="D71" s="289"/>
      <c r="E71" s="290"/>
      <c r="F71" s="21">
        <f t="shared" ref="F71:F77" si="41">D71*E71</f>
        <v>0</v>
      </c>
      <c r="G71" s="156">
        <f>F71*'Consolidated Budget'!H$8</f>
        <v>0</v>
      </c>
      <c r="H71" s="385"/>
      <c r="I71" s="385"/>
      <c r="J71" s="372"/>
      <c r="K71" s="286"/>
      <c r="L71" s="179"/>
      <c r="M71" s="287"/>
      <c r="N71" s="286"/>
      <c r="O71" s="179"/>
      <c r="P71" s="287"/>
      <c r="Q71" s="291">
        <f t="shared" si="39"/>
        <v>0</v>
      </c>
      <c r="R71" s="22">
        <f t="shared" si="40"/>
        <v>0</v>
      </c>
      <c r="S71" s="23">
        <f t="shared" si="17"/>
        <v>0</v>
      </c>
    </row>
    <row r="72" spans="1:19" ht="13" x14ac:dyDescent="0.25">
      <c r="A72" s="28" t="s">
        <v>187</v>
      </c>
      <c r="B72" s="288"/>
      <c r="C72" s="289"/>
      <c r="D72" s="289"/>
      <c r="E72" s="290"/>
      <c r="F72" s="21">
        <f t="shared" si="41"/>
        <v>0</v>
      </c>
      <c r="G72" s="156">
        <f>F72*'Consolidated Budget'!H$8</f>
        <v>0</v>
      </c>
      <c r="H72" s="385"/>
      <c r="I72" s="385"/>
      <c r="J72" s="372"/>
      <c r="K72" s="286"/>
      <c r="L72" s="179"/>
      <c r="M72" s="287"/>
      <c r="N72" s="286"/>
      <c r="O72" s="179"/>
      <c r="P72" s="287"/>
      <c r="Q72" s="291">
        <f t="shared" si="39"/>
        <v>0</v>
      </c>
      <c r="R72" s="22">
        <f t="shared" si="40"/>
        <v>0</v>
      </c>
      <c r="S72" s="23">
        <f t="shared" si="17"/>
        <v>0</v>
      </c>
    </row>
    <row r="73" spans="1:19" ht="13" x14ac:dyDescent="0.25">
      <c r="A73" s="28" t="s">
        <v>188</v>
      </c>
      <c r="B73" s="288"/>
      <c r="C73" s="289"/>
      <c r="D73" s="289"/>
      <c r="E73" s="290"/>
      <c r="F73" s="21">
        <f t="shared" si="41"/>
        <v>0</v>
      </c>
      <c r="G73" s="156">
        <f>F73*'Consolidated Budget'!H$8</f>
        <v>0</v>
      </c>
      <c r="H73" s="385"/>
      <c r="I73" s="385"/>
      <c r="J73" s="372"/>
      <c r="K73" s="286"/>
      <c r="L73" s="179"/>
      <c r="M73" s="287"/>
      <c r="N73" s="286"/>
      <c r="O73" s="179"/>
      <c r="P73" s="287"/>
      <c r="Q73" s="291">
        <f t="shared" si="39"/>
        <v>0</v>
      </c>
      <c r="R73" s="22">
        <f t="shared" si="40"/>
        <v>0</v>
      </c>
      <c r="S73" s="23">
        <f t="shared" si="17"/>
        <v>0</v>
      </c>
    </row>
    <row r="74" spans="1:19" ht="13" x14ac:dyDescent="0.25">
      <c r="A74" s="28" t="s">
        <v>189</v>
      </c>
      <c r="B74" s="288"/>
      <c r="C74" s="289"/>
      <c r="D74" s="289"/>
      <c r="E74" s="290"/>
      <c r="F74" s="21">
        <f t="shared" si="41"/>
        <v>0</v>
      </c>
      <c r="G74" s="156">
        <f>F74*'Consolidated Budget'!H$8</f>
        <v>0</v>
      </c>
      <c r="H74" s="385"/>
      <c r="I74" s="385"/>
      <c r="J74" s="372"/>
      <c r="K74" s="286"/>
      <c r="L74" s="179"/>
      <c r="M74" s="287"/>
      <c r="N74" s="286"/>
      <c r="O74" s="179"/>
      <c r="P74" s="287"/>
      <c r="Q74" s="291">
        <f t="shared" si="39"/>
        <v>0</v>
      </c>
      <c r="R74" s="22">
        <f t="shared" si="40"/>
        <v>0</v>
      </c>
      <c r="S74" s="23">
        <f t="shared" si="17"/>
        <v>0</v>
      </c>
    </row>
    <row r="75" spans="1:19" ht="13" x14ac:dyDescent="0.25">
      <c r="A75" s="28" t="s">
        <v>190</v>
      </c>
      <c r="B75" s="288"/>
      <c r="C75" s="289"/>
      <c r="D75" s="289"/>
      <c r="E75" s="290"/>
      <c r="F75" s="21">
        <f t="shared" si="41"/>
        <v>0</v>
      </c>
      <c r="G75" s="156">
        <f>F75*'Consolidated Budget'!H$8</f>
        <v>0</v>
      </c>
      <c r="H75" s="385"/>
      <c r="I75" s="385"/>
      <c r="J75" s="372"/>
      <c r="K75" s="286"/>
      <c r="L75" s="179"/>
      <c r="M75" s="287"/>
      <c r="N75" s="286"/>
      <c r="O75" s="179"/>
      <c r="P75" s="287"/>
      <c r="Q75" s="291">
        <f t="shared" si="39"/>
        <v>0</v>
      </c>
      <c r="R75" s="22">
        <f t="shared" si="40"/>
        <v>0</v>
      </c>
      <c r="S75" s="23">
        <f t="shared" si="17"/>
        <v>0</v>
      </c>
    </row>
    <row r="76" spans="1:19" ht="13" x14ac:dyDescent="0.25">
      <c r="A76" s="28" t="s">
        <v>191</v>
      </c>
      <c r="B76" s="288"/>
      <c r="C76" s="289"/>
      <c r="D76" s="289"/>
      <c r="E76" s="290"/>
      <c r="F76" s="21">
        <f t="shared" si="41"/>
        <v>0</v>
      </c>
      <c r="G76" s="156">
        <f>F76*'Consolidated Budget'!H$8</f>
        <v>0</v>
      </c>
      <c r="H76" s="385"/>
      <c r="I76" s="385"/>
      <c r="J76" s="372"/>
      <c r="K76" s="286"/>
      <c r="L76" s="179"/>
      <c r="M76" s="287"/>
      <c r="N76" s="286"/>
      <c r="O76" s="179"/>
      <c r="P76" s="287"/>
      <c r="Q76" s="291">
        <f t="shared" si="39"/>
        <v>0</v>
      </c>
      <c r="R76" s="22">
        <f t="shared" si="40"/>
        <v>0</v>
      </c>
      <c r="S76" s="23">
        <f t="shared" si="17"/>
        <v>0</v>
      </c>
    </row>
    <row r="77" spans="1:19" ht="13" x14ac:dyDescent="0.25">
      <c r="A77" s="28" t="s">
        <v>192</v>
      </c>
      <c r="B77" s="288"/>
      <c r="C77" s="289"/>
      <c r="D77" s="289"/>
      <c r="E77" s="290"/>
      <c r="F77" s="21">
        <f t="shared" si="41"/>
        <v>0</v>
      </c>
      <c r="G77" s="156">
        <f>F77*'Consolidated Budget'!H$8</f>
        <v>0</v>
      </c>
      <c r="H77" s="385"/>
      <c r="I77" s="385"/>
      <c r="J77" s="372"/>
      <c r="K77" s="286"/>
      <c r="L77" s="179"/>
      <c r="M77" s="287"/>
      <c r="N77" s="286"/>
      <c r="O77" s="179"/>
      <c r="P77" s="287"/>
      <c r="Q77" s="291">
        <f t="shared" si="39"/>
        <v>0</v>
      </c>
      <c r="R77" s="22">
        <f t="shared" si="40"/>
        <v>0</v>
      </c>
      <c r="S77" s="23">
        <f t="shared" si="17"/>
        <v>0</v>
      </c>
    </row>
    <row r="78" spans="1:19" ht="13" x14ac:dyDescent="0.25">
      <c r="A78" s="24" t="s">
        <v>193</v>
      </c>
      <c r="B78" s="25" t="s">
        <v>96</v>
      </c>
      <c r="C78" s="866"/>
      <c r="D78" s="866"/>
      <c r="E78" s="866"/>
      <c r="F78" s="26">
        <f>SUM(F79:F86)</f>
        <v>0</v>
      </c>
      <c r="G78" s="26">
        <f>SUM(G79:G86)</f>
        <v>0</v>
      </c>
      <c r="H78" s="387">
        <f t="shared" ref="H78:I78" si="42">SUM(H79:H86)</f>
        <v>0</v>
      </c>
      <c r="I78" s="387">
        <f t="shared" si="42"/>
        <v>0</v>
      </c>
      <c r="J78" s="372"/>
      <c r="K78" s="26">
        <f t="shared" ref="K78:L78" si="43">SUM(K79:K86)</f>
        <v>0</v>
      </c>
      <c r="L78" s="26">
        <f t="shared" si="43"/>
        <v>0</v>
      </c>
      <c r="M78" s="287"/>
      <c r="N78" s="26">
        <f t="shared" ref="N78:R78" si="44">SUM(N79:N86)</f>
        <v>0</v>
      </c>
      <c r="O78" s="26">
        <f t="shared" si="44"/>
        <v>0</v>
      </c>
      <c r="P78" s="26">
        <f t="shared" si="44"/>
        <v>0</v>
      </c>
      <c r="Q78" s="26">
        <f t="shared" si="44"/>
        <v>0</v>
      </c>
      <c r="R78" s="26">
        <f t="shared" si="44"/>
        <v>0</v>
      </c>
      <c r="S78" s="23">
        <f t="shared" si="17"/>
        <v>0</v>
      </c>
    </row>
    <row r="79" spans="1:19" ht="13" x14ac:dyDescent="0.25">
      <c r="A79" s="28" t="s">
        <v>194</v>
      </c>
      <c r="B79" s="311"/>
      <c r="C79" s="297"/>
      <c r="D79" s="297"/>
      <c r="E79" s="414"/>
      <c r="F79" s="424">
        <f t="shared" ref="F79:F86" si="45">D79*E79</f>
        <v>0</v>
      </c>
      <c r="G79" s="156">
        <f>F79*'Consolidated Budget'!H$8</f>
        <v>0</v>
      </c>
      <c r="H79" s="421"/>
      <c r="I79" s="422"/>
      <c r="J79" s="372"/>
      <c r="K79" s="286"/>
      <c r="L79" s="179"/>
      <c r="M79" s="287"/>
      <c r="N79" s="286"/>
      <c r="O79" s="179"/>
      <c r="P79" s="287"/>
      <c r="Q79" s="291">
        <f t="shared" ref="Q79:Q86" si="46">I79+L79+O79</f>
        <v>0</v>
      </c>
      <c r="R79" s="22">
        <f t="shared" ref="R79:R86" si="47">$G79-Q79</f>
        <v>0</v>
      </c>
      <c r="S79" s="23">
        <f t="shared" si="17"/>
        <v>0</v>
      </c>
    </row>
    <row r="80" spans="1:19" ht="13" x14ac:dyDescent="0.25">
      <c r="A80" s="28" t="s">
        <v>197</v>
      </c>
      <c r="B80" s="311"/>
      <c r="C80" s="297"/>
      <c r="D80" s="414"/>
      <c r="E80" s="297"/>
      <c r="F80" s="424">
        <f t="shared" si="45"/>
        <v>0</v>
      </c>
      <c r="G80" s="156">
        <f>F80*'Consolidated Budget'!H$8</f>
        <v>0</v>
      </c>
      <c r="H80" s="419"/>
      <c r="I80" s="420"/>
      <c r="J80" s="372"/>
      <c r="K80" s="286"/>
      <c r="L80" s="179"/>
      <c r="M80" s="287"/>
      <c r="N80" s="286"/>
      <c r="O80" s="179"/>
      <c r="P80" s="287"/>
      <c r="Q80" s="291">
        <f t="shared" si="46"/>
        <v>0</v>
      </c>
      <c r="R80" s="22">
        <f t="shared" si="47"/>
        <v>0</v>
      </c>
      <c r="S80" s="23">
        <f t="shared" si="17"/>
        <v>0</v>
      </c>
    </row>
    <row r="81" spans="1:19" ht="13" x14ac:dyDescent="0.25">
      <c r="A81" s="28" t="s">
        <v>199</v>
      </c>
      <c r="B81" s="311"/>
      <c r="C81" s="297"/>
      <c r="D81" s="414"/>
      <c r="E81" s="297"/>
      <c r="F81" s="424">
        <f t="shared" si="45"/>
        <v>0</v>
      </c>
      <c r="G81" s="156">
        <f>F81*'Consolidated Budget'!H$8</f>
        <v>0</v>
      </c>
      <c r="H81" s="419"/>
      <c r="I81" s="420"/>
      <c r="J81" s="372"/>
      <c r="K81" s="286"/>
      <c r="L81" s="179"/>
      <c r="M81" s="287"/>
      <c r="N81" s="286"/>
      <c r="O81" s="179"/>
      <c r="P81" s="287"/>
      <c r="Q81" s="291">
        <f t="shared" si="46"/>
        <v>0</v>
      </c>
      <c r="R81" s="22">
        <f t="shared" si="47"/>
        <v>0</v>
      </c>
      <c r="S81" s="23">
        <f t="shared" si="17"/>
        <v>0</v>
      </c>
    </row>
    <row r="82" spans="1:19" ht="13" x14ac:dyDescent="0.25">
      <c r="A82" s="28" t="s">
        <v>202</v>
      </c>
      <c r="B82" s="288"/>
      <c r="C82" s="289"/>
      <c r="D82" s="289"/>
      <c r="E82" s="290"/>
      <c r="F82" s="424">
        <f t="shared" si="45"/>
        <v>0</v>
      </c>
      <c r="G82" s="156">
        <f>F82*'Consolidated Budget'!H$8</f>
        <v>0</v>
      </c>
      <c r="H82" s="425"/>
      <c r="I82" s="425"/>
      <c r="J82" s="372"/>
      <c r="K82" s="286"/>
      <c r="L82" s="179"/>
      <c r="M82" s="287"/>
      <c r="N82" s="286"/>
      <c r="O82" s="179"/>
      <c r="P82" s="287"/>
      <c r="Q82" s="291">
        <f t="shared" si="46"/>
        <v>0</v>
      </c>
      <c r="R82" s="22">
        <f t="shared" si="47"/>
        <v>0</v>
      </c>
      <c r="S82" s="23">
        <f t="shared" si="17"/>
        <v>0</v>
      </c>
    </row>
    <row r="83" spans="1:19" ht="13" x14ac:dyDescent="0.25">
      <c r="A83" s="28" t="s">
        <v>203</v>
      </c>
      <c r="B83" s="288"/>
      <c r="C83" s="289"/>
      <c r="D83" s="289"/>
      <c r="E83" s="290"/>
      <c r="F83" s="424">
        <f t="shared" si="45"/>
        <v>0</v>
      </c>
      <c r="G83" s="156">
        <f>F83*'Consolidated Budget'!H$8</f>
        <v>0</v>
      </c>
      <c r="H83" s="425"/>
      <c r="I83" s="425"/>
      <c r="J83" s="372"/>
      <c r="K83" s="286"/>
      <c r="L83" s="179"/>
      <c r="M83" s="287"/>
      <c r="N83" s="286"/>
      <c r="O83" s="179"/>
      <c r="P83" s="287"/>
      <c r="Q83" s="291">
        <f t="shared" si="46"/>
        <v>0</v>
      </c>
      <c r="R83" s="22">
        <f t="shared" si="47"/>
        <v>0</v>
      </c>
      <c r="S83" s="23">
        <f t="shared" si="17"/>
        <v>0</v>
      </c>
    </row>
    <row r="84" spans="1:19" ht="13" x14ac:dyDescent="0.25">
      <c r="A84" s="28" t="s">
        <v>203</v>
      </c>
      <c r="B84" s="288"/>
      <c r="C84" s="289"/>
      <c r="D84" s="289"/>
      <c r="E84" s="290"/>
      <c r="F84" s="21">
        <f t="shared" si="45"/>
        <v>0</v>
      </c>
      <c r="G84" s="156">
        <f>F84*'Consolidated Budget'!H$8</f>
        <v>0</v>
      </c>
      <c r="H84" s="385"/>
      <c r="I84" s="385"/>
      <c r="J84" s="372"/>
      <c r="K84" s="286"/>
      <c r="L84" s="179"/>
      <c r="M84" s="287"/>
      <c r="N84" s="286"/>
      <c r="O84" s="179"/>
      <c r="P84" s="287"/>
      <c r="Q84" s="291">
        <f t="shared" si="46"/>
        <v>0</v>
      </c>
      <c r="R84" s="22">
        <f t="shared" si="47"/>
        <v>0</v>
      </c>
      <c r="S84" s="23">
        <f t="shared" si="17"/>
        <v>0</v>
      </c>
    </row>
    <row r="85" spans="1:19" ht="13" x14ac:dyDescent="0.25">
      <c r="A85" s="28" t="s">
        <v>203</v>
      </c>
      <c r="B85" s="288"/>
      <c r="C85" s="289"/>
      <c r="D85" s="289"/>
      <c r="E85" s="290"/>
      <c r="F85" s="21">
        <f t="shared" si="45"/>
        <v>0</v>
      </c>
      <c r="G85" s="156">
        <f>F85*'Consolidated Budget'!H$8</f>
        <v>0</v>
      </c>
      <c r="H85" s="385"/>
      <c r="I85" s="385"/>
      <c r="J85" s="372"/>
      <c r="K85" s="286"/>
      <c r="L85" s="179"/>
      <c r="M85" s="287"/>
      <c r="N85" s="286"/>
      <c r="O85" s="179"/>
      <c r="P85" s="287"/>
      <c r="Q85" s="291">
        <f t="shared" si="46"/>
        <v>0</v>
      </c>
      <c r="R85" s="22">
        <f t="shared" si="47"/>
        <v>0</v>
      </c>
      <c r="S85" s="23">
        <f t="shared" si="17"/>
        <v>0</v>
      </c>
    </row>
    <row r="86" spans="1:19" ht="13" x14ac:dyDescent="0.25">
      <c r="A86" s="28" t="s">
        <v>203</v>
      </c>
      <c r="B86" s="288"/>
      <c r="C86" s="289"/>
      <c r="D86" s="289"/>
      <c r="E86" s="290"/>
      <c r="F86" s="21">
        <f t="shared" si="45"/>
        <v>0</v>
      </c>
      <c r="G86" s="156">
        <f>F86*'Consolidated Budget'!H$8</f>
        <v>0</v>
      </c>
      <c r="H86" s="385"/>
      <c r="I86" s="385"/>
      <c r="J86" s="372"/>
      <c r="K86" s="286"/>
      <c r="L86" s="179"/>
      <c r="M86" s="287"/>
      <c r="N86" s="286"/>
      <c r="O86" s="179"/>
      <c r="P86" s="287"/>
      <c r="Q86" s="291">
        <f t="shared" si="46"/>
        <v>0</v>
      </c>
      <c r="R86" s="22">
        <f t="shared" si="47"/>
        <v>0</v>
      </c>
      <c r="S86" s="23">
        <f t="shared" si="17"/>
        <v>0</v>
      </c>
    </row>
    <row r="87" spans="1:19" ht="13" x14ac:dyDescent="0.25">
      <c r="A87" s="24" t="s">
        <v>204</v>
      </c>
      <c r="B87" s="25" t="s">
        <v>97</v>
      </c>
      <c r="C87" s="866"/>
      <c r="D87" s="866"/>
      <c r="E87" s="866"/>
      <c r="F87" s="26">
        <f>SUM(F88:F95)</f>
        <v>0</v>
      </c>
      <c r="G87" s="26">
        <f>SUM(G88:G95)</f>
        <v>0</v>
      </c>
      <c r="H87" s="387">
        <f t="shared" ref="H87:I87" si="48">SUM(H88:H95)</f>
        <v>0</v>
      </c>
      <c r="I87" s="387">
        <f t="shared" si="48"/>
        <v>0</v>
      </c>
      <c r="J87" s="372"/>
      <c r="K87" s="26">
        <f t="shared" ref="K87:L87" si="49">SUM(K88:K95)</f>
        <v>0</v>
      </c>
      <c r="L87" s="26">
        <f t="shared" si="49"/>
        <v>0</v>
      </c>
      <c r="M87" s="287"/>
      <c r="N87" s="26">
        <f t="shared" ref="N87:R87" si="50">SUM(N88:N95)</f>
        <v>0</v>
      </c>
      <c r="O87" s="26">
        <f t="shared" si="50"/>
        <v>0</v>
      </c>
      <c r="P87" s="26">
        <f t="shared" si="50"/>
        <v>0</v>
      </c>
      <c r="Q87" s="26">
        <f t="shared" si="50"/>
        <v>0</v>
      </c>
      <c r="R87" s="26">
        <f t="shared" si="50"/>
        <v>0</v>
      </c>
      <c r="S87" s="23">
        <f t="shared" si="17"/>
        <v>0</v>
      </c>
    </row>
    <row r="88" spans="1:19" ht="13" x14ac:dyDescent="0.25">
      <c r="A88" s="28" t="s">
        <v>205</v>
      </c>
      <c r="B88" s="311"/>
      <c r="C88" s="297"/>
      <c r="D88" s="297"/>
      <c r="E88" s="414"/>
      <c r="F88" s="424">
        <f t="shared" ref="F88:F95" si="51">D88*E88</f>
        <v>0</v>
      </c>
      <c r="G88" s="156">
        <f>F88*'Consolidated Budget'!H$8</f>
        <v>0</v>
      </c>
      <c r="H88" s="421"/>
      <c r="I88" s="422"/>
      <c r="J88" s="372"/>
      <c r="K88" s="286"/>
      <c r="L88" s="179"/>
      <c r="M88" s="287"/>
      <c r="N88" s="286"/>
      <c r="O88" s="179"/>
      <c r="P88" s="287"/>
      <c r="Q88" s="291">
        <f t="shared" ref="Q88:Q95" si="52">I88+L88+O88</f>
        <v>0</v>
      </c>
      <c r="R88" s="22">
        <f t="shared" ref="R88:R95" si="53">$G88-Q88</f>
        <v>0</v>
      </c>
      <c r="S88" s="23">
        <f t="shared" si="17"/>
        <v>0</v>
      </c>
    </row>
    <row r="89" spans="1:19" ht="13" x14ac:dyDescent="0.25">
      <c r="A89" s="28" t="s">
        <v>207</v>
      </c>
      <c r="B89" s="311"/>
      <c r="C89" s="297"/>
      <c r="D89" s="297"/>
      <c r="E89" s="414"/>
      <c r="F89" s="424">
        <f t="shared" si="51"/>
        <v>0</v>
      </c>
      <c r="G89" s="156">
        <f>F89*'Consolidated Budget'!H$8</f>
        <v>0</v>
      </c>
      <c r="H89" s="421"/>
      <c r="I89" s="422"/>
      <c r="J89" s="372"/>
      <c r="K89" s="286"/>
      <c r="L89" s="179"/>
      <c r="M89" s="287"/>
      <c r="N89" s="286"/>
      <c r="O89" s="179"/>
      <c r="P89" s="287"/>
      <c r="Q89" s="291">
        <f t="shared" si="52"/>
        <v>0</v>
      </c>
      <c r="R89" s="22">
        <f t="shared" si="53"/>
        <v>0</v>
      </c>
      <c r="S89" s="23">
        <f t="shared" si="17"/>
        <v>0</v>
      </c>
    </row>
    <row r="90" spans="1:19" ht="13" x14ac:dyDescent="0.25">
      <c r="A90" s="28" t="s">
        <v>210</v>
      </c>
      <c r="B90" s="288"/>
      <c r="C90" s="289"/>
      <c r="D90" s="289"/>
      <c r="E90" s="290"/>
      <c r="F90" s="424">
        <f t="shared" si="51"/>
        <v>0</v>
      </c>
      <c r="G90" s="156">
        <f>F90*'Consolidated Budget'!H$8</f>
        <v>0</v>
      </c>
      <c r="H90" s="425"/>
      <c r="I90" s="425"/>
      <c r="J90" s="372"/>
      <c r="K90" s="286"/>
      <c r="L90" s="179"/>
      <c r="M90" s="287"/>
      <c r="N90" s="286"/>
      <c r="O90" s="179"/>
      <c r="P90" s="287"/>
      <c r="Q90" s="291">
        <f t="shared" si="52"/>
        <v>0</v>
      </c>
      <c r="R90" s="22">
        <f t="shared" si="53"/>
        <v>0</v>
      </c>
      <c r="S90" s="23">
        <f t="shared" si="17"/>
        <v>0</v>
      </c>
    </row>
    <row r="91" spans="1:19" ht="13" x14ac:dyDescent="0.25">
      <c r="A91" s="28" t="s">
        <v>211</v>
      </c>
      <c r="B91" s="288"/>
      <c r="C91" s="289"/>
      <c r="D91" s="289"/>
      <c r="E91" s="290"/>
      <c r="F91" s="424">
        <f t="shared" si="51"/>
        <v>0</v>
      </c>
      <c r="G91" s="156">
        <f>F91*'Consolidated Budget'!H$8</f>
        <v>0</v>
      </c>
      <c r="H91" s="425"/>
      <c r="I91" s="425"/>
      <c r="J91" s="372"/>
      <c r="K91" s="286"/>
      <c r="L91" s="179"/>
      <c r="M91" s="287"/>
      <c r="N91" s="286"/>
      <c r="O91" s="179"/>
      <c r="P91" s="287"/>
      <c r="Q91" s="291">
        <f t="shared" si="52"/>
        <v>0</v>
      </c>
      <c r="R91" s="22">
        <f t="shared" si="53"/>
        <v>0</v>
      </c>
      <c r="S91" s="23">
        <f t="shared" si="17"/>
        <v>0</v>
      </c>
    </row>
    <row r="92" spans="1:19" ht="13" x14ac:dyDescent="0.25">
      <c r="A92" s="28" t="s">
        <v>212</v>
      </c>
      <c r="B92" s="288"/>
      <c r="C92" s="289"/>
      <c r="D92" s="289"/>
      <c r="E92" s="290"/>
      <c r="F92" s="424">
        <f t="shared" si="51"/>
        <v>0</v>
      </c>
      <c r="G92" s="156">
        <f>F92*'Consolidated Budget'!H$8</f>
        <v>0</v>
      </c>
      <c r="H92" s="425"/>
      <c r="I92" s="425"/>
      <c r="J92" s="372"/>
      <c r="K92" s="286"/>
      <c r="L92" s="179"/>
      <c r="M92" s="287"/>
      <c r="N92" s="286"/>
      <c r="O92" s="179"/>
      <c r="P92" s="287"/>
      <c r="Q92" s="291">
        <f t="shared" si="52"/>
        <v>0</v>
      </c>
      <c r="R92" s="22">
        <f t="shared" si="53"/>
        <v>0</v>
      </c>
      <c r="S92" s="23">
        <f t="shared" si="17"/>
        <v>0</v>
      </c>
    </row>
    <row r="93" spans="1:19" ht="13" x14ac:dyDescent="0.25">
      <c r="A93" s="28" t="s">
        <v>213</v>
      </c>
      <c r="B93" s="288"/>
      <c r="C93" s="289"/>
      <c r="D93" s="289"/>
      <c r="E93" s="290"/>
      <c r="F93" s="424">
        <f t="shared" si="51"/>
        <v>0</v>
      </c>
      <c r="G93" s="156">
        <f>F93*'Consolidated Budget'!H$8</f>
        <v>0</v>
      </c>
      <c r="H93" s="425"/>
      <c r="I93" s="425"/>
      <c r="J93" s="372"/>
      <c r="K93" s="286"/>
      <c r="L93" s="179"/>
      <c r="M93" s="287"/>
      <c r="N93" s="286"/>
      <c r="O93" s="179"/>
      <c r="P93" s="287"/>
      <c r="Q93" s="291">
        <f t="shared" si="52"/>
        <v>0</v>
      </c>
      <c r="R93" s="22">
        <f t="shared" si="53"/>
        <v>0</v>
      </c>
      <c r="S93" s="23">
        <f t="shared" si="17"/>
        <v>0</v>
      </c>
    </row>
    <row r="94" spans="1:19" ht="13" x14ac:dyDescent="0.25">
      <c r="A94" s="28" t="s">
        <v>214</v>
      </c>
      <c r="B94" s="288"/>
      <c r="C94" s="289"/>
      <c r="D94" s="289"/>
      <c r="E94" s="290"/>
      <c r="F94" s="21">
        <f t="shared" si="51"/>
        <v>0</v>
      </c>
      <c r="G94" s="156">
        <f>F94*'Consolidated Budget'!H$8</f>
        <v>0</v>
      </c>
      <c r="H94" s="385"/>
      <c r="I94" s="385"/>
      <c r="J94" s="372"/>
      <c r="K94" s="286"/>
      <c r="L94" s="179"/>
      <c r="M94" s="287"/>
      <c r="N94" s="286"/>
      <c r="O94" s="179"/>
      <c r="P94" s="287"/>
      <c r="Q94" s="291">
        <f t="shared" si="52"/>
        <v>0</v>
      </c>
      <c r="R94" s="22">
        <f t="shared" si="53"/>
        <v>0</v>
      </c>
      <c r="S94" s="23">
        <f t="shared" si="17"/>
        <v>0</v>
      </c>
    </row>
    <row r="95" spans="1:19" ht="13" x14ac:dyDescent="0.25">
      <c r="A95" s="28" t="s">
        <v>215</v>
      </c>
      <c r="B95" s="288"/>
      <c r="C95" s="289"/>
      <c r="D95" s="289"/>
      <c r="E95" s="290"/>
      <c r="F95" s="21">
        <f t="shared" si="51"/>
        <v>0</v>
      </c>
      <c r="G95" s="156">
        <f>F95*'Consolidated Budget'!H$8</f>
        <v>0</v>
      </c>
      <c r="H95" s="385"/>
      <c r="I95" s="385"/>
      <c r="J95" s="372"/>
      <c r="K95" s="286"/>
      <c r="L95" s="179"/>
      <c r="M95" s="287"/>
      <c r="N95" s="286"/>
      <c r="O95" s="179"/>
      <c r="P95" s="287"/>
      <c r="Q95" s="291">
        <f t="shared" si="52"/>
        <v>0</v>
      </c>
      <c r="R95" s="22">
        <f t="shared" si="53"/>
        <v>0</v>
      </c>
      <c r="S95" s="23">
        <f t="shared" si="17"/>
        <v>0</v>
      </c>
    </row>
    <row r="96" spans="1:19" ht="13" x14ac:dyDescent="0.25">
      <c r="A96" s="24" t="s">
        <v>216</v>
      </c>
      <c r="B96" s="25" t="s">
        <v>98</v>
      </c>
      <c r="C96" s="866"/>
      <c r="D96" s="866"/>
      <c r="E96" s="866"/>
      <c r="F96" s="26">
        <f>SUM(F97:F104)</f>
        <v>0</v>
      </c>
      <c r="G96" s="26">
        <f>SUM(G97:G104)</f>
        <v>0</v>
      </c>
      <c r="H96" s="387">
        <f t="shared" ref="H96:I96" si="54">SUM(H97:H104)</f>
        <v>0</v>
      </c>
      <c r="I96" s="387">
        <f t="shared" si="54"/>
        <v>0</v>
      </c>
      <c r="J96" s="372"/>
      <c r="K96" s="26">
        <f t="shared" ref="K96:L96" si="55">SUM(K97:K104)</f>
        <v>0</v>
      </c>
      <c r="L96" s="26">
        <f t="shared" si="55"/>
        <v>0</v>
      </c>
      <c r="M96" s="287"/>
      <c r="N96" s="26">
        <f t="shared" ref="N96:R96" si="56">SUM(N97:N104)</f>
        <v>0</v>
      </c>
      <c r="O96" s="26">
        <f t="shared" si="56"/>
        <v>0</v>
      </c>
      <c r="P96" s="26">
        <f t="shared" si="56"/>
        <v>0</v>
      </c>
      <c r="Q96" s="26">
        <f t="shared" si="56"/>
        <v>0</v>
      </c>
      <c r="R96" s="26">
        <f t="shared" si="56"/>
        <v>0</v>
      </c>
      <c r="S96" s="23">
        <f t="shared" si="17"/>
        <v>0</v>
      </c>
    </row>
    <row r="97" spans="1:19" ht="13" x14ac:dyDescent="0.25">
      <c r="A97" s="28" t="s">
        <v>217</v>
      </c>
      <c r="B97" s="288"/>
      <c r="C97" s="413"/>
      <c r="D97" s="414"/>
      <c r="E97" s="297"/>
      <c r="F97" s="424">
        <f t="shared" ref="F97:F104" si="57">D97*E97</f>
        <v>0</v>
      </c>
      <c r="G97" s="156">
        <f>F97*'Consolidated Budget'!H$8</f>
        <v>0</v>
      </c>
      <c r="H97" s="427"/>
      <c r="I97" s="428"/>
      <c r="J97" s="372"/>
      <c r="K97" s="286">
        <v>0</v>
      </c>
      <c r="L97" s="179">
        <v>0</v>
      </c>
      <c r="M97" s="287"/>
      <c r="N97" s="286"/>
      <c r="O97" s="179"/>
      <c r="P97" s="287"/>
      <c r="Q97" s="291">
        <f t="shared" ref="Q97:Q104" si="58">I97+L97+O97</f>
        <v>0</v>
      </c>
      <c r="R97" s="22">
        <f t="shared" ref="R97:R104" si="59">$G97-Q97</f>
        <v>0</v>
      </c>
      <c r="S97" s="23">
        <f t="shared" si="17"/>
        <v>0</v>
      </c>
    </row>
    <row r="98" spans="1:19" ht="13" x14ac:dyDescent="0.25">
      <c r="A98" s="28" t="s">
        <v>219</v>
      </c>
      <c r="B98" s="288"/>
      <c r="C98" s="289"/>
      <c r="D98" s="289"/>
      <c r="E98" s="290"/>
      <c r="F98" s="424">
        <f t="shared" si="57"/>
        <v>0</v>
      </c>
      <c r="G98" s="156">
        <f>F98*'Consolidated Budget'!H$8</f>
        <v>0</v>
      </c>
      <c r="H98" s="425"/>
      <c r="I98" s="425"/>
      <c r="J98" s="372"/>
      <c r="K98" s="286"/>
      <c r="L98" s="179"/>
      <c r="M98" s="287"/>
      <c r="N98" s="286"/>
      <c r="O98" s="179"/>
      <c r="P98" s="287"/>
      <c r="Q98" s="291">
        <f t="shared" si="58"/>
        <v>0</v>
      </c>
      <c r="R98" s="22">
        <f t="shared" si="59"/>
        <v>0</v>
      </c>
      <c r="S98" s="23">
        <f t="shared" ref="S98:S140" si="60">IFERROR(Q98/$G98,0)</f>
        <v>0</v>
      </c>
    </row>
    <row r="99" spans="1:19" ht="13" x14ac:dyDescent="0.25">
      <c r="A99" s="28" t="s">
        <v>220</v>
      </c>
      <c r="B99" s="288"/>
      <c r="C99" s="289"/>
      <c r="D99" s="289"/>
      <c r="E99" s="290"/>
      <c r="F99" s="424">
        <f t="shared" si="57"/>
        <v>0</v>
      </c>
      <c r="G99" s="156">
        <f>F99*'Consolidated Budget'!H$8</f>
        <v>0</v>
      </c>
      <c r="H99" s="425"/>
      <c r="I99" s="425"/>
      <c r="J99" s="372"/>
      <c r="K99" s="286"/>
      <c r="L99" s="179"/>
      <c r="M99" s="287"/>
      <c r="N99" s="286"/>
      <c r="O99" s="179"/>
      <c r="P99" s="287"/>
      <c r="Q99" s="291">
        <f t="shared" si="58"/>
        <v>0</v>
      </c>
      <c r="R99" s="22">
        <f t="shared" si="59"/>
        <v>0</v>
      </c>
      <c r="S99" s="23">
        <f t="shared" si="60"/>
        <v>0</v>
      </c>
    </row>
    <row r="100" spans="1:19" ht="13" x14ac:dyDescent="0.25">
      <c r="A100" s="28" t="s">
        <v>221</v>
      </c>
      <c r="B100" s="288"/>
      <c r="C100" s="289"/>
      <c r="D100" s="289"/>
      <c r="E100" s="290"/>
      <c r="F100" s="424">
        <f t="shared" si="57"/>
        <v>0</v>
      </c>
      <c r="G100" s="156">
        <f>F100*'Consolidated Budget'!H$8</f>
        <v>0</v>
      </c>
      <c r="H100" s="425"/>
      <c r="I100" s="425"/>
      <c r="J100" s="372"/>
      <c r="K100" s="286"/>
      <c r="L100" s="179"/>
      <c r="M100" s="287"/>
      <c r="N100" s="286"/>
      <c r="O100" s="179"/>
      <c r="P100" s="287"/>
      <c r="Q100" s="291">
        <f t="shared" si="58"/>
        <v>0</v>
      </c>
      <c r="R100" s="22">
        <f t="shared" si="59"/>
        <v>0</v>
      </c>
      <c r="S100" s="23">
        <f t="shared" si="60"/>
        <v>0</v>
      </c>
    </row>
    <row r="101" spans="1:19" ht="13" x14ac:dyDescent="0.25">
      <c r="A101" s="28" t="s">
        <v>222</v>
      </c>
      <c r="B101" s="288"/>
      <c r="C101" s="289"/>
      <c r="D101" s="289"/>
      <c r="E101" s="290"/>
      <c r="F101" s="21">
        <f t="shared" si="57"/>
        <v>0</v>
      </c>
      <c r="G101" s="156">
        <f>F101*'Consolidated Budget'!H$8</f>
        <v>0</v>
      </c>
      <c r="H101" s="385"/>
      <c r="I101" s="385"/>
      <c r="J101" s="372"/>
      <c r="K101" s="286"/>
      <c r="L101" s="179"/>
      <c r="M101" s="287"/>
      <c r="N101" s="286"/>
      <c r="O101" s="179"/>
      <c r="P101" s="287"/>
      <c r="Q101" s="291">
        <f t="shared" si="58"/>
        <v>0</v>
      </c>
      <c r="R101" s="22">
        <f t="shared" si="59"/>
        <v>0</v>
      </c>
      <c r="S101" s="23">
        <f t="shared" si="60"/>
        <v>0</v>
      </c>
    </row>
    <row r="102" spans="1:19" ht="13" x14ac:dyDescent="0.25">
      <c r="A102" s="28" t="s">
        <v>223</v>
      </c>
      <c r="B102" s="288"/>
      <c r="C102" s="289"/>
      <c r="D102" s="289"/>
      <c r="E102" s="290"/>
      <c r="F102" s="21">
        <f t="shared" si="57"/>
        <v>0</v>
      </c>
      <c r="G102" s="156">
        <f>F102*'Consolidated Budget'!H$8</f>
        <v>0</v>
      </c>
      <c r="H102" s="385"/>
      <c r="I102" s="385"/>
      <c r="J102" s="372"/>
      <c r="K102" s="286"/>
      <c r="L102" s="179"/>
      <c r="M102" s="287"/>
      <c r="N102" s="286"/>
      <c r="O102" s="179"/>
      <c r="P102" s="287"/>
      <c r="Q102" s="291">
        <f t="shared" si="58"/>
        <v>0</v>
      </c>
      <c r="R102" s="22">
        <f t="shared" si="59"/>
        <v>0</v>
      </c>
      <c r="S102" s="23">
        <f t="shared" si="60"/>
        <v>0</v>
      </c>
    </row>
    <row r="103" spans="1:19" ht="13" x14ac:dyDescent="0.25">
      <c r="A103" s="28" t="s">
        <v>224</v>
      </c>
      <c r="B103" s="288"/>
      <c r="C103" s="289"/>
      <c r="D103" s="289"/>
      <c r="E103" s="290"/>
      <c r="F103" s="21">
        <f t="shared" si="57"/>
        <v>0</v>
      </c>
      <c r="G103" s="156">
        <f>F103*'Consolidated Budget'!H$8</f>
        <v>0</v>
      </c>
      <c r="H103" s="385"/>
      <c r="I103" s="385"/>
      <c r="J103" s="372"/>
      <c r="K103" s="286"/>
      <c r="L103" s="179"/>
      <c r="M103" s="287"/>
      <c r="N103" s="286"/>
      <c r="O103" s="179"/>
      <c r="P103" s="287"/>
      <c r="Q103" s="291">
        <f t="shared" si="58"/>
        <v>0</v>
      </c>
      <c r="R103" s="22">
        <f t="shared" si="59"/>
        <v>0</v>
      </c>
      <c r="S103" s="23">
        <f t="shared" si="60"/>
        <v>0</v>
      </c>
    </row>
    <row r="104" spans="1:19" ht="13" x14ac:dyDescent="0.25">
      <c r="A104" s="28" t="s">
        <v>225</v>
      </c>
      <c r="B104" s="288"/>
      <c r="C104" s="289"/>
      <c r="D104" s="289"/>
      <c r="E104" s="290"/>
      <c r="F104" s="21">
        <f t="shared" si="57"/>
        <v>0</v>
      </c>
      <c r="G104" s="156">
        <f>F104*'Consolidated Budget'!H$8</f>
        <v>0</v>
      </c>
      <c r="H104" s="385"/>
      <c r="I104" s="385"/>
      <c r="J104" s="372"/>
      <c r="K104" s="286"/>
      <c r="L104" s="179"/>
      <c r="M104" s="287"/>
      <c r="N104" s="286"/>
      <c r="O104" s="179"/>
      <c r="P104" s="287"/>
      <c r="Q104" s="291">
        <f t="shared" si="58"/>
        <v>0</v>
      </c>
      <c r="R104" s="22">
        <f t="shared" si="59"/>
        <v>0</v>
      </c>
      <c r="S104" s="23">
        <f t="shared" si="60"/>
        <v>0</v>
      </c>
    </row>
    <row r="105" spans="1:19" ht="13" x14ac:dyDescent="0.25">
      <c r="A105" s="24" t="s">
        <v>226</v>
      </c>
      <c r="B105" s="25" t="s">
        <v>40</v>
      </c>
      <c r="C105" s="866"/>
      <c r="D105" s="866"/>
      <c r="E105" s="866"/>
      <c r="F105" s="26">
        <f>SUM(F106:F117)</f>
        <v>0</v>
      </c>
      <c r="G105" s="26">
        <f>SUM(G106:G117)</f>
        <v>0</v>
      </c>
      <c r="H105" s="387">
        <f t="shared" ref="H105:I105" si="61">SUM(H106:H117)</f>
        <v>0</v>
      </c>
      <c r="I105" s="387">
        <f t="shared" si="61"/>
        <v>0</v>
      </c>
      <c r="J105" s="372"/>
      <c r="K105" s="26">
        <f t="shared" ref="K105:L105" si="62">SUM(K106:K117)</f>
        <v>0</v>
      </c>
      <c r="L105" s="26">
        <f t="shared" si="62"/>
        <v>0</v>
      </c>
      <c r="M105" s="287"/>
      <c r="N105" s="26">
        <f t="shared" ref="N105:R105" si="63">SUM(N106:N117)</f>
        <v>0</v>
      </c>
      <c r="O105" s="26">
        <f t="shared" si="63"/>
        <v>0</v>
      </c>
      <c r="P105" s="26">
        <f t="shared" si="63"/>
        <v>0</v>
      </c>
      <c r="Q105" s="26">
        <f t="shared" si="63"/>
        <v>0</v>
      </c>
      <c r="R105" s="26">
        <f t="shared" si="63"/>
        <v>0</v>
      </c>
      <c r="S105" s="23">
        <f t="shared" si="60"/>
        <v>0</v>
      </c>
    </row>
    <row r="106" spans="1:19" ht="13" x14ac:dyDescent="0.25">
      <c r="A106" s="20" t="s">
        <v>227</v>
      </c>
      <c r="B106" s="288"/>
      <c r="C106" s="413"/>
      <c r="D106" s="297"/>
      <c r="E106" s="414"/>
      <c r="F106" s="424">
        <f>D106*E106</f>
        <v>0</v>
      </c>
      <c r="G106" s="156">
        <f>F106*'Consolidated Budget'!H$8</f>
        <v>0</v>
      </c>
      <c r="H106" s="427"/>
      <c r="I106" s="428"/>
      <c r="J106" s="372"/>
      <c r="K106" s="286"/>
      <c r="L106" s="179"/>
      <c r="M106" s="287"/>
      <c r="N106" s="286"/>
      <c r="O106" s="179"/>
      <c r="P106" s="287"/>
      <c r="Q106" s="291">
        <f t="shared" ref="Q106:Q117" si="64">I106+L106+O106</f>
        <v>0</v>
      </c>
      <c r="R106" s="22">
        <f t="shared" ref="R106:R117" si="65">$G106-Q106</f>
        <v>0</v>
      </c>
      <c r="S106" s="23">
        <f t="shared" si="60"/>
        <v>0</v>
      </c>
    </row>
    <row r="107" spans="1:19" ht="27" customHeight="1" x14ac:dyDescent="0.25">
      <c r="A107" s="20" t="s">
        <v>229</v>
      </c>
      <c r="B107" s="288"/>
      <c r="C107" s="413"/>
      <c r="D107" s="297"/>
      <c r="E107" s="414"/>
      <c r="F107" s="424">
        <f>D107*E107</f>
        <v>0</v>
      </c>
      <c r="G107" s="156">
        <f>F107*'Consolidated Budget'!H$8</f>
        <v>0</v>
      </c>
      <c r="H107" s="408"/>
      <c r="I107" s="429"/>
      <c r="J107" s="372"/>
      <c r="K107" s="286"/>
      <c r="L107" s="179"/>
      <c r="M107" s="287"/>
      <c r="N107" s="286"/>
      <c r="O107" s="179"/>
      <c r="P107" s="287"/>
      <c r="Q107" s="291">
        <f t="shared" si="64"/>
        <v>0</v>
      </c>
      <c r="R107" s="22">
        <f t="shared" si="65"/>
        <v>0</v>
      </c>
      <c r="S107" s="23">
        <f t="shared" si="60"/>
        <v>0</v>
      </c>
    </row>
    <row r="108" spans="1:19" ht="32.25" customHeight="1" x14ac:dyDescent="0.25">
      <c r="A108" s="20" t="s">
        <v>231</v>
      </c>
      <c r="B108" s="288"/>
      <c r="C108" s="413"/>
      <c r="D108" s="297"/>
      <c r="E108" s="414"/>
      <c r="F108" s="424">
        <f t="shared" ref="F108:F117" si="66">D108*E108</f>
        <v>0</v>
      </c>
      <c r="G108" s="156">
        <f>F108*'Consolidated Budget'!H$8</f>
        <v>0</v>
      </c>
      <c r="H108" s="408"/>
      <c r="I108" s="429"/>
      <c r="J108" s="372"/>
      <c r="K108" s="286"/>
      <c r="L108" s="179"/>
      <c r="M108" s="287"/>
      <c r="N108" s="286"/>
      <c r="O108" s="179"/>
      <c r="P108" s="287"/>
      <c r="Q108" s="291">
        <f t="shared" si="64"/>
        <v>0</v>
      </c>
      <c r="R108" s="22">
        <f t="shared" si="65"/>
        <v>0</v>
      </c>
      <c r="S108" s="23">
        <f t="shared" si="60"/>
        <v>0</v>
      </c>
    </row>
    <row r="109" spans="1:19" ht="13" x14ac:dyDescent="0.25">
      <c r="A109" s="20" t="s">
        <v>233</v>
      </c>
      <c r="B109" s="288"/>
      <c r="C109" s="413"/>
      <c r="D109" s="297"/>
      <c r="E109" s="414"/>
      <c r="F109" s="424">
        <f t="shared" si="66"/>
        <v>0</v>
      </c>
      <c r="G109" s="156">
        <f>F109*'Consolidated Budget'!H$8</f>
        <v>0</v>
      </c>
      <c r="H109" s="408"/>
      <c r="I109" s="429"/>
      <c r="J109" s="372"/>
      <c r="K109" s="286"/>
      <c r="L109" s="179"/>
      <c r="M109" s="287"/>
      <c r="N109" s="286"/>
      <c r="O109" s="179"/>
      <c r="P109" s="287"/>
      <c r="Q109" s="291">
        <f t="shared" si="64"/>
        <v>0</v>
      </c>
      <c r="R109" s="22">
        <f t="shared" si="65"/>
        <v>0</v>
      </c>
      <c r="S109" s="23">
        <f t="shared" si="60"/>
        <v>0</v>
      </c>
    </row>
    <row r="110" spans="1:19" ht="13" x14ac:dyDescent="0.25">
      <c r="A110" s="20" t="s">
        <v>235</v>
      </c>
      <c r="B110" s="288"/>
      <c r="C110" s="413"/>
      <c r="D110" s="297"/>
      <c r="E110" s="414"/>
      <c r="F110" s="424">
        <f t="shared" si="66"/>
        <v>0</v>
      </c>
      <c r="G110" s="156">
        <f>F110*'Consolidated Budget'!H$8</f>
        <v>0</v>
      </c>
      <c r="H110" s="408"/>
      <c r="I110" s="429"/>
      <c r="J110" s="372"/>
      <c r="K110" s="286"/>
      <c r="L110" s="179"/>
      <c r="M110" s="287"/>
      <c r="N110" s="286"/>
      <c r="O110" s="179"/>
      <c r="P110" s="287"/>
      <c r="Q110" s="291">
        <f t="shared" si="64"/>
        <v>0</v>
      </c>
      <c r="R110" s="22">
        <f t="shared" si="65"/>
        <v>0</v>
      </c>
      <c r="S110" s="23">
        <f t="shared" si="60"/>
        <v>0</v>
      </c>
    </row>
    <row r="111" spans="1:19" ht="13" x14ac:dyDescent="0.25">
      <c r="A111" s="20" t="s">
        <v>237</v>
      </c>
      <c r="B111" s="288"/>
      <c r="C111" s="413"/>
      <c r="D111" s="297"/>
      <c r="E111" s="414"/>
      <c r="F111" s="424">
        <v>0</v>
      </c>
      <c r="G111" s="156">
        <f>F111*'Consolidated Budget'!H$8</f>
        <v>0</v>
      </c>
      <c r="H111" s="408"/>
      <c r="I111" s="429"/>
      <c r="J111" s="372"/>
      <c r="K111" s="286"/>
      <c r="L111" s="179"/>
      <c r="M111" s="287"/>
      <c r="N111" s="286"/>
      <c r="O111" s="179"/>
      <c r="P111" s="287"/>
      <c r="Q111" s="291">
        <f t="shared" si="64"/>
        <v>0</v>
      </c>
      <c r="R111" s="22">
        <f t="shared" si="65"/>
        <v>0</v>
      </c>
      <c r="S111" s="23">
        <f t="shared" si="60"/>
        <v>0</v>
      </c>
    </row>
    <row r="112" spans="1:19" ht="13" x14ac:dyDescent="0.25">
      <c r="A112" s="20" t="s">
        <v>240</v>
      </c>
      <c r="B112" s="288"/>
      <c r="C112" s="413"/>
      <c r="D112" s="297"/>
      <c r="E112" s="414"/>
      <c r="F112" s="424">
        <f t="shared" si="66"/>
        <v>0</v>
      </c>
      <c r="G112" s="156">
        <f>F112*'Consolidated Budget'!H$8</f>
        <v>0</v>
      </c>
      <c r="H112" s="408"/>
      <c r="I112" s="429"/>
      <c r="J112" s="372"/>
      <c r="K112" s="286"/>
      <c r="L112" s="179"/>
      <c r="M112" s="287"/>
      <c r="N112" s="286"/>
      <c r="O112" s="179"/>
      <c r="P112" s="287"/>
      <c r="Q112" s="291">
        <f t="shared" si="64"/>
        <v>0</v>
      </c>
      <c r="R112" s="22">
        <f t="shared" si="65"/>
        <v>0</v>
      </c>
      <c r="S112" s="23">
        <f t="shared" si="60"/>
        <v>0</v>
      </c>
    </row>
    <row r="113" spans="1:19" ht="13" x14ac:dyDescent="0.25">
      <c r="A113" s="20" t="s">
        <v>242</v>
      </c>
      <c r="B113" s="288"/>
      <c r="C113" s="413"/>
      <c r="D113" s="297"/>
      <c r="E113" s="414"/>
      <c r="F113" s="424">
        <v>0</v>
      </c>
      <c r="G113" s="156">
        <f>F113*'Consolidated Budget'!H$8</f>
        <v>0</v>
      </c>
      <c r="H113" s="408"/>
      <c r="I113" s="429"/>
      <c r="J113" s="372"/>
      <c r="K113" s="286"/>
      <c r="L113" s="179"/>
      <c r="M113" s="287"/>
      <c r="N113" s="286"/>
      <c r="O113" s="179"/>
      <c r="P113" s="287"/>
      <c r="Q113" s="291">
        <f t="shared" si="64"/>
        <v>0</v>
      </c>
      <c r="R113" s="22">
        <f t="shared" si="65"/>
        <v>0</v>
      </c>
      <c r="S113" s="23">
        <f t="shared" si="60"/>
        <v>0</v>
      </c>
    </row>
    <row r="114" spans="1:19" ht="13" x14ac:dyDescent="0.25">
      <c r="A114" s="20" t="s">
        <v>244</v>
      </c>
      <c r="B114" s="288"/>
      <c r="C114" s="413"/>
      <c r="D114" s="297"/>
      <c r="E114" s="414"/>
      <c r="F114" s="424">
        <f t="shared" si="66"/>
        <v>0</v>
      </c>
      <c r="G114" s="156">
        <f>F114*'Consolidated Budget'!H$8</f>
        <v>0</v>
      </c>
      <c r="H114" s="408"/>
      <c r="I114" s="429"/>
      <c r="J114" s="372"/>
      <c r="K114" s="286"/>
      <c r="L114" s="179"/>
      <c r="M114" s="287"/>
      <c r="N114" s="286"/>
      <c r="O114" s="179"/>
      <c r="P114" s="287"/>
      <c r="Q114" s="291">
        <f t="shared" si="64"/>
        <v>0</v>
      </c>
      <c r="R114" s="22">
        <f t="shared" si="65"/>
        <v>0</v>
      </c>
      <c r="S114" s="23">
        <f t="shared" si="60"/>
        <v>0</v>
      </c>
    </row>
    <row r="115" spans="1:19" ht="13" x14ac:dyDescent="0.25">
      <c r="A115" s="20" t="s">
        <v>246</v>
      </c>
      <c r="B115" s="288"/>
      <c r="C115" s="413"/>
      <c r="D115" s="297"/>
      <c r="E115" s="414"/>
      <c r="F115" s="424">
        <v>0</v>
      </c>
      <c r="G115" s="156">
        <f>F115*'Consolidated Budget'!H$8</f>
        <v>0</v>
      </c>
      <c r="H115" s="408"/>
      <c r="I115" s="429"/>
      <c r="J115" s="372"/>
      <c r="K115" s="286"/>
      <c r="L115" s="179"/>
      <c r="M115" s="287"/>
      <c r="N115" s="286"/>
      <c r="O115" s="179"/>
      <c r="P115" s="287"/>
      <c r="Q115" s="291">
        <f t="shared" si="64"/>
        <v>0</v>
      </c>
      <c r="R115" s="22">
        <f t="shared" si="65"/>
        <v>0</v>
      </c>
      <c r="S115" s="23">
        <f t="shared" si="60"/>
        <v>0</v>
      </c>
    </row>
    <row r="116" spans="1:19" ht="34.5" customHeight="1" x14ac:dyDescent="0.25">
      <c r="A116" s="20" t="s">
        <v>249</v>
      </c>
      <c r="B116" s="288"/>
      <c r="C116" s="413"/>
      <c r="D116" s="297"/>
      <c r="E116" s="414"/>
      <c r="F116" s="424">
        <f t="shared" si="66"/>
        <v>0</v>
      </c>
      <c r="G116" s="156">
        <f>F116*'Consolidated Budget'!H$8</f>
        <v>0</v>
      </c>
      <c r="H116" s="408"/>
      <c r="I116" s="429"/>
      <c r="J116" s="372"/>
      <c r="K116" s="286"/>
      <c r="L116" s="179"/>
      <c r="M116" s="287"/>
      <c r="N116" s="286"/>
      <c r="O116" s="179"/>
      <c r="P116" s="287"/>
      <c r="Q116" s="291">
        <f t="shared" si="64"/>
        <v>0</v>
      </c>
      <c r="R116" s="22">
        <f t="shared" si="65"/>
        <v>0</v>
      </c>
      <c r="S116" s="23">
        <f t="shared" si="60"/>
        <v>0</v>
      </c>
    </row>
    <row r="117" spans="1:19" ht="13" x14ac:dyDescent="0.25">
      <c r="A117" s="20" t="s">
        <v>251</v>
      </c>
      <c r="B117" s="288"/>
      <c r="C117" s="413"/>
      <c r="D117" s="297"/>
      <c r="E117" s="414"/>
      <c r="F117" s="424">
        <f t="shared" si="66"/>
        <v>0</v>
      </c>
      <c r="G117" s="156">
        <f>F117*'Consolidated Budget'!H$8</f>
        <v>0</v>
      </c>
      <c r="H117" s="408">
        <v>0</v>
      </c>
      <c r="I117" s="429">
        <v>0</v>
      </c>
      <c r="J117" s="372"/>
      <c r="K117" s="286"/>
      <c r="L117" s="179"/>
      <c r="M117" s="287"/>
      <c r="N117" s="286"/>
      <c r="O117" s="179"/>
      <c r="P117" s="287"/>
      <c r="Q117" s="291">
        <f t="shared" si="64"/>
        <v>0</v>
      </c>
      <c r="R117" s="22">
        <f t="shared" si="65"/>
        <v>0</v>
      </c>
      <c r="S117" s="23">
        <f t="shared" si="60"/>
        <v>0</v>
      </c>
    </row>
    <row r="118" spans="1:19" ht="13" hidden="1" x14ac:dyDescent="0.25">
      <c r="A118" s="24" t="s">
        <v>253</v>
      </c>
      <c r="B118" s="25"/>
      <c r="C118" s="866"/>
      <c r="D118" s="866"/>
      <c r="E118" s="866"/>
      <c r="F118" s="26">
        <f>SUM(F119:F126)</f>
        <v>0</v>
      </c>
      <c r="G118" s="26">
        <f>SUM(G119:G126)</f>
        <v>0</v>
      </c>
      <c r="H118" s="387">
        <f t="shared" ref="H118:I118" si="67">SUM(H119:H126)</f>
        <v>0</v>
      </c>
      <c r="I118" s="387">
        <f t="shared" si="67"/>
        <v>0</v>
      </c>
      <c r="J118" s="372"/>
      <c r="K118" s="26">
        <f t="shared" ref="K118:L118" si="68">SUM(K119:K126)</f>
        <v>0</v>
      </c>
      <c r="L118" s="26">
        <f t="shared" si="68"/>
        <v>0</v>
      </c>
      <c r="M118" s="287"/>
      <c r="N118" s="26">
        <f t="shared" ref="N118:R118" si="69">SUM(N119:N126)</f>
        <v>0</v>
      </c>
      <c r="O118" s="26">
        <f t="shared" si="69"/>
        <v>0</v>
      </c>
      <c r="P118" s="26">
        <f t="shared" si="69"/>
        <v>0</v>
      </c>
      <c r="Q118" s="26">
        <f t="shared" si="69"/>
        <v>0</v>
      </c>
      <c r="R118" s="26">
        <f t="shared" si="69"/>
        <v>0</v>
      </c>
      <c r="S118" s="23">
        <f t="shared" si="60"/>
        <v>0</v>
      </c>
    </row>
    <row r="119" spans="1:19" ht="13" hidden="1" x14ac:dyDescent="0.25">
      <c r="A119" s="20" t="s">
        <v>254</v>
      </c>
      <c r="B119" s="288"/>
      <c r="C119" s="289"/>
      <c r="D119" s="289"/>
      <c r="E119" s="290"/>
      <c r="F119" s="424">
        <f t="shared" ref="F119:F126" si="70">D119*E119</f>
        <v>0</v>
      </c>
      <c r="G119" s="156">
        <f>F119*'Consolidated Budget'!H$8</f>
        <v>0</v>
      </c>
      <c r="H119" s="425"/>
      <c r="I119" s="425"/>
      <c r="J119" s="372"/>
      <c r="K119" s="286">
        <v>0</v>
      </c>
      <c r="L119" s="179">
        <v>0</v>
      </c>
      <c r="M119" s="287"/>
      <c r="N119" s="286"/>
      <c r="O119" s="179"/>
      <c r="P119" s="287"/>
      <c r="Q119" s="291">
        <f t="shared" ref="Q119:Q126" si="71">I119+L119+O119</f>
        <v>0</v>
      </c>
      <c r="R119" s="22">
        <f t="shared" ref="R119:R126" si="72">$G119-Q119</f>
        <v>0</v>
      </c>
      <c r="S119" s="23">
        <f t="shared" si="60"/>
        <v>0</v>
      </c>
    </row>
    <row r="120" spans="1:19" ht="13" hidden="1" x14ac:dyDescent="0.25">
      <c r="A120" s="20" t="s">
        <v>256</v>
      </c>
      <c r="B120" s="288"/>
      <c r="C120" s="289"/>
      <c r="D120" s="289"/>
      <c r="E120" s="290"/>
      <c r="F120" s="424">
        <f t="shared" si="70"/>
        <v>0</v>
      </c>
      <c r="G120" s="156">
        <f>F120*'Consolidated Budget'!H$8</f>
        <v>0</v>
      </c>
      <c r="H120" s="425"/>
      <c r="I120" s="425"/>
      <c r="J120" s="372"/>
      <c r="K120" s="286">
        <v>0</v>
      </c>
      <c r="L120" s="179">
        <v>0</v>
      </c>
      <c r="M120" s="287"/>
      <c r="N120" s="286"/>
      <c r="O120" s="179"/>
      <c r="P120" s="287"/>
      <c r="Q120" s="291">
        <f t="shared" si="71"/>
        <v>0</v>
      </c>
      <c r="R120" s="22">
        <f t="shared" si="72"/>
        <v>0</v>
      </c>
      <c r="S120" s="23">
        <f t="shared" si="60"/>
        <v>0</v>
      </c>
    </row>
    <row r="121" spans="1:19" ht="13" hidden="1" x14ac:dyDescent="0.25">
      <c r="A121" s="20" t="s">
        <v>259</v>
      </c>
      <c r="B121" s="288"/>
      <c r="C121" s="289"/>
      <c r="D121" s="289"/>
      <c r="E121" s="290"/>
      <c r="F121" s="424">
        <f t="shared" si="70"/>
        <v>0</v>
      </c>
      <c r="G121" s="156">
        <f>F121*'Consolidated Budget'!H$8</f>
        <v>0</v>
      </c>
      <c r="H121" s="425"/>
      <c r="I121" s="425"/>
      <c r="J121" s="372"/>
      <c r="K121" s="286"/>
      <c r="L121" s="179"/>
      <c r="M121" s="287"/>
      <c r="N121" s="286"/>
      <c r="O121" s="179"/>
      <c r="P121" s="287"/>
      <c r="Q121" s="291">
        <f t="shared" si="71"/>
        <v>0</v>
      </c>
      <c r="R121" s="22">
        <f t="shared" si="72"/>
        <v>0</v>
      </c>
      <c r="S121" s="23">
        <f t="shared" si="60"/>
        <v>0</v>
      </c>
    </row>
    <row r="122" spans="1:19" ht="13" hidden="1" x14ac:dyDescent="0.25">
      <c r="A122" s="20" t="s">
        <v>260</v>
      </c>
      <c r="B122" s="288"/>
      <c r="C122" s="289"/>
      <c r="D122" s="289"/>
      <c r="E122" s="290"/>
      <c r="F122" s="424">
        <f t="shared" si="70"/>
        <v>0</v>
      </c>
      <c r="G122" s="156">
        <f>F122*'Consolidated Budget'!H$8</f>
        <v>0</v>
      </c>
      <c r="H122" s="425"/>
      <c r="I122" s="425"/>
      <c r="J122" s="372"/>
      <c r="K122" s="286"/>
      <c r="L122" s="179"/>
      <c r="M122" s="287"/>
      <c r="N122" s="286"/>
      <c r="O122" s="179"/>
      <c r="P122" s="287"/>
      <c r="Q122" s="291">
        <f t="shared" si="71"/>
        <v>0</v>
      </c>
      <c r="R122" s="22">
        <f t="shared" si="72"/>
        <v>0</v>
      </c>
      <c r="S122" s="23">
        <f t="shared" si="60"/>
        <v>0</v>
      </c>
    </row>
    <row r="123" spans="1:19" ht="13" hidden="1" x14ac:dyDescent="0.25">
      <c r="A123" s="20" t="s">
        <v>261</v>
      </c>
      <c r="B123" s="288"/>
      <c r="C123" s="289"/>
      <c r="D123" s="289"/>
      <c r="E123" s="290"/>
      <c r="F123" s="21">
        <f t="shared" si="70"/>
        <v>0</v>
      </c>
      <c r="G123" s="156">
        <f>F123*'Consolidated Budget'!H$8</f>
        <v>0</v>
      </c>
      <c r="H123" s="385"/>
      <c r="I123" s="385"/>
      <c r="J123" s="372"/>
      <c r="K123" s="286"/>
      <c r="L123" s="179"/>
      <c r="M123" s="287"/>
      <c r="N123" s="286"/>
      <c r="O123" s="179"/>
      <c r="P123" s="287"/>
      <c r="Q123" s="291">
        <f t="shared" si="71"/>
        <v>0</v>
      </c>
      <c r="R123" s="22">
        <f t="shared" si="72"/>
        <v>0</v>
      </c>
      <c r="S123" s="23">
        <f t="shared" si="60"/>
        <v>0</v>
      </c>
    </row>
    <row r="124" spans="1:19" ht="13" hidden="1" x14ac:dyDescent="0.25">
      <c r="A124" s="20" t="s">
        <v>262</v>
      </c>
      <c r="B124" s="288"/>
      <c r="C124" s="289"/>
      <c r="D124" s="289"/>
      <c r="E124" s="290"/>
      <c r="F124" s="21">
        <f t="shared" si="70"/>
        <v>0</v>
      </c>
      <c r="G124" s="156">
        <f>F124*'Consolidated Budget'!H$8</f>
        <v>0</v>
      </c>
      <c r="H124" s="385"/>
      <c r="I124" s="385"/>
      <c r="J124" s="372"/>
      <c r="K124" s="286"/>
      <c r="L124" s="179"/>
      <c r="M124" s="287"/>
      <c r="N124" s="286"/>
      <c r="O124" s="179"/>
      <c r="P124" s="287"/>
      <c r="Q124" s="291">
        <f t="shared" si="71"/>
        <v>0</v>
      </c>
      <c r="R124" s="22">
        <f t="shared" si="72"/>
        <v>0</v>
      </c>
      <c r="S124" s="23">
        <f t="shared" si="60"/>
        <v>0</v>
      </c>
    </row>
    <row r="125" spans="1:19" ht="13" hidden="1" x14ac:dyDescent="0.25">
      <c r="A125" s="20" t="s">
        <v>263</v>
      </c>
      <c r="B125" s="288"/>
      <c r="C125" s="289"/>
      <c r="D125" s="289"/>
      <c r="E125" s="290"/>
      <c r="F125" s="21">
        <f t="shared" si="70"/>
        <v>0</v>
      </c>
      <c r="G125" s="156">
        <f>F125*'Consolidated Budget'!H$8</f>
        <v>0</v>
      </c>
      <c r="H125" s="385"/>
      <c r="I125" s="385"/>
      <c r="J125" s="372"/>
      <c r="K125" s="286"/>
      <c r="L125" s="179"/>
      <c r="M125" s="287"/>
      <c r="N125" s="286"/>
      <c r="O125" s="179"/>
      <c r="P125" s="287"/>
      <c r="Q125" s="291">
        <f t="shared" si="71"/>
        <v>0</v>
      </c>
      <c r="R125" s="22">
        <f t="shared" si="72"/>
        <v>0</v>
      </c>
      <c r="S125" s="23">
        <f t="shared" si="60"/>
        <v>0</v>
      </c>
    </row>
    <row r="126" spans="1:19" ht="13" hidden="1" x14ac:dyDescent="0.25">
      <c r="A126" s="20" t="s">
        <v>264</v>
      </c>
      <c r="B126" s="288"/>
      <c r="C126" s="289"/>
      <c r="D126" s="289"/>
      <c r="E126" s="290"/>
      <c r="F126" s="21">
        <f t="shared" si="70"/>
        <v>0</v>
      </c>
      <c r="G126" s="156">
        <f>F126*'Consolidated Budget'!H$8</f>
        <v>0</v>
      </c>
      <c r="H126" s="385"/>
      <c r="I126" s="385"/>
      <c r="J126" s="372"/>
      <c r="K126" s="286"/>
      <c r="L126" s="179"/>
      <c r="M126" s="287"/>
      <c r="N126" s="286"/>
      <c r="O126" s="179"/>
      <c r="P126" s="287"/>
      <c r="Q126" s="291">
        <f t="shared" si="71"/>
        <v>0</v>
      </c>
      <c r="R126" s="22">
        <f t="shared" si="72"/>
        <v>0</v>
      </c>
      <c r="S126" s="23">
        <f t="shared" si="60"/>
        <v>0</v>
      </c>
    </row>
    <row r="127" spans="1:19" ht="13" hidden="1" x14ac:dyDescent="0.25">
      <c r="A127" s="24" t="s">
        <v>265</v>
      </c>
      <c r="B127" s="25"/>
      <c r="C127" s="866"/>
      <c r="D127" s="866"/>
      <c r="E127" s="866"/>
      <c r="F127" s="26">
        <f>SUM(F128:F139)</f>
        <v>0</v>
      </c>
      <c r="G127" s="26">
        <f>SUM(G128:G139)</f>
        <v>0</v>
      </c>
      <c r="H127" s="387">
        <f t="shared" ref="H127:I127" si="73">SUM(H128:H139)</f>
        <v>0</v>
      </c>
      <c r="I127" s="387">
        <f t="shared" si="73"/>
        <v>0</v>
      </c>
      <c r="J127" s="372"/>
      <c r="K127" s="26">
        <f t="shared" ref="K127:L127" si="74">SUM(K128:K139)</f>
        <v>0</v>
      </c>
      <c r="L127" s="26">
        <f t="shared" si="74"/>
        <v>0</v>
      </c>
      <c r="M127" s="287"/>
      <c r="N127" s="26">
        <f t="shared" ref="N127:R127" si="75">SUM(N128:N139)</f>
        <v>0</v>
      </c>
      <c r="O127" s="26">
        <f t="shared" si="75"/>
        <v>0</v>
      </c>
      <c r="P127" s="26">
        <f t="shared" si="75"/>
        <v>0</v>
      </c>
      <c r="Q127" s="26">
        <f t="shared" si="75"/>
        <v>0</v>
      </c>
      <c r="R127" s="26">
        <f t="shared" si="75"/>
        <v>0</v>
      </c>
      <c r="S127" s="23">
        <f t="shared" si="60"/>
        <v>0</v>
      </c>
    </row>
    <row r="128" spans="1:19" ht="13" hidden="1" x14ac:dyDescent="0.25">
      <c r="A128" s="20" t="s">
        <v>266</v>
      </c>
      <c r="B128" s="288"/>
      <c r="C128" s="289"/>
      <c r="D128" s="430"/>
      <c r="E128" s="431"/>
      <c r="F128" s="424">
        <f t="shared" ref="F128:F135" si="76">D128*E128</f>
        <v>0</v>
      </c>
      <c r="G128" s="156">
        <f>F128*'Consolidated Budget'!H$8</f>
        <v>0</v>
      </c>
      <c r="H128" s="425"/>
      <c r="I128" s="425"/>
      <c r="J128" s="372"/>
      <c r="K128" s="286"/>
      <c r="L128" s="179"/>
      <c r="M128" s="287"/>
      <c r="N128" s="286"/>
      <c r="O128" s="179"/>
      <c r="P128" s="287"/>
      <c r="Q128" s="291">
        <f t="shared" ref="Q128:Q139" si="77">I128+L128+O128</f>
        <v>0</v>
      </c>
      <c r="R128" s="22">
        <f t="shared" ref="R128:R139" si="78">$G128-Q128</f>
        <v>0</v>
      </c>
      <c r="S128" s="23">
        <f t="shared" si="60"/>
        <v>0</v>
      </c>
    </row>
    <row r="129" spans="1:19" ht="13" hidden="1" x14ac:dyDescent="0.25">
      <c r="A129" s="20" t="s">
        <v>268</v>
      </c>
      <c r="B129" s="288"/>
      <c r="C129" s="289"/>
      <c r="D129" s="430"/>
      <c r="E129" s="431"/>
      <c r="F129" s="424">
        <f t="shared" si="76"/>
        <v>0</v>
      </c>
      <c r="G129" s="156">
        <f>F129*'Consolidated Budget'!H$8</f>
        <v>0</v>
      </c>
      <c r="H129" s="425"/>
      <c r="I129" s="425"/>
      <c r="J129" s="372"/>
      <c r="K129" s="286"/>
      <c r="L129" s="179"/>
      <c r="M129" s="287"/>
      <c r="N129" s="286"/>
      <c r="O129" s="179"/>
      <c r="P129" s="287"/>
      <c r="Q129" s="291">
        <f t="shared" si="77"/>
        <v>0</v>
      </c>
      <c r="R129" s="22">
        <f t="shared" si="78"/>
        <v>0</v>
      </c>
      <c r="S129" s="23">
        <f t="shared" si="60"/>
        <v>0</v>
      </c>
    </row>
    <row r="130" spans="1:19" ht="13" hidden="1" x14ac:dyDescent="0.25">
      <c r="A130" s="20" t="s">
        <v>270</v>
      </c>
      <c r="B130" s="288"/>
      <c r="C130" s="289"/>
      <c r="D130" s="430"/>
      <c r="E130" s="431"/>
      <c r="F130" s="424">
        <f t="shared" si="76"/>
        <v>0</v>
      </c>
      <c r="G130" s="156">
        <f>F130*'Consolidated Budget'!H$8</f>
        <v>0</v>
      </c>
      <c r="H130" s="425"/>
      <c r="I130" s="425"/>
      <c r="J130" s="372"/>
      <c r="K130" s="286"/>
      <c r="L130" s="179"/>
      <c r="M130" s="287"/>
      <c r="N130" s="286"/>
      <c r="O130" s="179"/>
      <c r="P130" s="287"/>
      <c r="Q130" s="291">
        <f t="shared" si="77"/>
        <v>0</v>
      </c>
      <c r="R130" s="22">
        <f t="shared" si="78"/>
        <v>0</v>
      </c>
      <c r="S130" s="23">
        <f t="shared" si="60"/>
        <v>0</v>
      </c>
    </row>
    <row r="131" spans="1:19" ht="13" hidden="1" x14ac:dyDescent="0.25">
      <c r="A131" s="20" t="s">
        <v>273</v>
      </c>
      <c r="B131" s="288"/>
      <c r="C131" s="289"/>
      <c r="D131" s="430"/>
      <c r="E131" s="431"/>
      <c r="F131" s="424">
        <v>0</v>
      </c>
      <c r="G131" s="156">
        <f>F131*'Consolidated Budget'!H$8</f>
        <v>0</v>
      </c>
      <c r="H131" s="425"/>
      <c r="I131" s="425"/>
      <c r="J131" s="372"/>
      <c r="K131" s="286"/>
      <c r="L131" s="179"/>
      <c r="M131" s="287"/>
      <c r="N131" s="286"/>
      <c r="O131" s="179"/>
      <c r="P131" s="287"/>
      <c r="Q131" s="291">
        <f t="shared" si="77"/>
        <v>0</v>
      </c>
      <c r="R131" s="22">
        <f t="shared" si="78"/>
        <v>0</v>
      </c>
      <c r="S131" s="23">
        <f t="shared" si="60"/>
        <v>0</v>
      </c>
    </row>
    <row r="132" spans="1:19" ht="13" hidden="1" x14ac:dyDescent="0.25">
      <c r="A132" s="20" t="s">
        <v>275</v>
      </c>
      <c r="B132" s="288"/>
      <c r="C132" s="289"/>
      <c r="D132" s="430"/>
      <c r="E132" s="431"/>
      <c r="F132" s="424">
        <f t="shared" si="76"/>
        <v>0</v>
      </c>
      <c r="G132" s="156">
        <f>F132*'Consolidated Budget'!H$8</f>
        <v>0</v>
      </c>
      <c r="H132" s="425"/>
      <c r="I132" s="425"/>
      <c r="J132" s="372"/>
      <c r="K132" s="286"/>
      <c r="L132" s="179"/>
      <c r="M132" s="287"/>
      <c r="N132" s="286"/>
      <c r="O132" s="179"/>
      <c r="P132" s="287"/>
      <c r="Q132" s="291">
        <f t="shared" si="77"/>
        <v>0</v>
      </c>
      <c r="R132" s="22">
        <f t="shared" si="78"/>
        <v>0</v>
      </c>
      <c r="S132" s="23">
        <f t="shared" si="60"/>
        <v>0</v>
      </c>
    </row>
    <row r="133" spans="1:19" ht="13" hidden="1" x14ac:dyDescent="0.25">
      <c r="A133" s="20" t="s">
        <v>277</v>
      </c>
      <c r="B133" s="288"/>
      <c r="C133" s="289"/>
      <c r="D133" s="430"/>
      <c r="E133" s="431"/>
      <c r="F133" s="424">
        <f t="shared" si="76"/>
        <v>0</v>
      </c>
      <c r="G133" s="156">
        <f>F133*'Consolidated Budget'!H$8</f>
        <v>0</v>
      </c>
      <c r="H133" s="425"/>
      <c r="I133" s="425"/>
      <c r="J133" s="372"/>
      <c r="K133" s="286"/>
      <c r="L133" s="179"/>
      <c r="M133" s="287"/>
      <c r="N133" s="286"/>
      <c r="O133" s="179"/>
      <c r="P133" s="287"/>
      <c r="Q133" s="291">
        <f t="shared" si="77"/>
        <v>0</v>
      </c>
      <c r="R133" s="22">
        <f t="shared" si="78"/>
        <v>0</v>
      </c>
      <c r="S133" s="23">
        <f t="shared" si="60"/>
        <v>0</v>
      </c>
    </row>
    <row r="134" spans="1:19" ht="13" hidden="1" x14ac:dyDescent="0.25">
      <c r="A134" s="20" t="s">
        <v>279</v>
      </c>
      <c r="B134" s="288"/>
      <c r="C134" s="289"/>
      <c r="D134" s="430"/>
      <c r="E134" s="431"/>
      <c r="F134" s="424">
        <f t="shared" si="76"/>
        <v>0</v>
      </c>
      <c r="G134" s="156">
        <f>F134*'Consolidated Budget'!H$8</f>
        <v>0</v>
      </c>
      <c r="H134" s="425"/>
      <c r="I134" s="425"/>
      <c r="J134" s="372"/>
      <c r="K134" s="286"/>
      <c r="L134" s="179"/>
      <c r="M134" s="287"/>
      <c r="N134" s="286"/>
      <c r="O134" s="179"/>
      <c r="P134" s="287"/>
      <c r="Q134" s="291">
        <f t="shared" si="77"/>
        <v>0</v>
      </c>
      <c r="R134" s="22">
        <f t="shared" si="78"/>
        <v>0</v>
      </c>
      <c r="S134" s="23">
        <f t="shared" si="60"/>
        <v>0</v>
      </c>
    </row>
    <row r="135" spans="1:19" ht="13" hidden="1" x14ac:dyDescent="0.25">
      <c r="A135" s="20" t="s">
        <v>281</v>
      </c>
      <c r="B135" s="288"/>
      <c r="C135" s="289"/>
      <c r="D135" s="430"/>
      <c r="E135" s="431"/>
      <c r="F135" s="424">
        <f t="shared" si="76"/>
        <v>0</v>
      </c>
      <c r="G135" s="156">
        <f>F135*'Consolidated Budget'!H$8</f>
        <v>0</v>
      </c>
      <c r="H135" s="425"/>
      <c r="I135" s="425"/>
      <c r="J135" s="372"/>
      <c r="K135" s="286"/>
      <c r="L135" s="179"/>
      <c r="M135" s="287"/>
      <c r="N135" s="286"/>
      <c r="O135" s="179"/>
      <c r="P135" s="287"/>
      <c r="Q135" s="291">
        <f t="shared" si="77"/>
        <v>0</v>
      </c>
      <c r="R135" s="22">
        <f t="shared" si="78"/>
        <v>0</v>
      </c>
      <c r="S135" s="23">
        <f t="shared" si="60"/>
        <v>0</v>
      </c>
    </row>
    <row r="136" spans="1:19" ht="13" hidden="1" x14ac:dyDescent="0.25">
      <c r="A136" s="20" t="s">
        <v>283</v>
      </c>
      <c r="B136" s="288"/>
      <c r="C136" s="289"/>
      <c r="D136" s="430"/>
      <c r="E136" s="431"/>
      <c r="F136" s="432">
        <v>0</v>
      </c>
      <c r="G136" s="156">
        <f>F136*'Consolidated Budget'!H$8</f>
        <v>0</v>
      </c>
      <c r="H136" s="425"/>
      <c r="I136" s="425"/>
      <c r="J136" s="372"/>
      <c r="K136" s="286"/>
      <c r="L136" s="179"/>
      <c r="M136" s="287"/>
      <c r="N136" s="286"/>
      <c r="O136" s="179"/>
      <c r="P136" s="287"/>
      <c r="Q136" s="291">
        <f t="shared" si="77"/>
        <v>0</v>
      </c>
      <c r="R136" s="22">
        <f t="shared" si="78"/>
        <v>0</v>
      </c>
      <c r="S136" s="23">
        <f t="shared" si="60"/>
        <v>0</v>
      </c>
    </row>
    <row r="137" spans="1:19" ht="13" hidden="1" x14ac:dyDescent="0.25">
      <c r="A137" s="20" t="s">
        <v>285</v>
      </c>
      <c r="B137" s="288"/>
      <c r="C137" s="289"/>
      <c r="D137" s="430"/>
      <c r="E137" s="431"/>
      <c r="F137" s="432">
        <v>0</v>
      </c>
      <c r="G137" s="156">
        <f>F137*'Consolidated Budget'!H$8</f>
        <v>0</v>
      </c>
      <c r="H137" s="425"/>
      <c r="I137" s="425"/>
      <c r="J137" s="372"/>
      <c r="K137" s="286"/>
      <c r="L137" s="179"/>
      <c r="M137" s="287"/>
      <c r="N137" s="286"/>
      <c r="O137" s="179"/>
      <c r="P137" s="287"/>
      <c r="Q137" s="291">
        <f t="shared" si="77"/>
        <v>0</v>
      </c>
      <c r="R137" s="22">
        <f t="shared" si="78"/>
        <v>0</v>
      </c>
      <c r="S137" s="23">
        <f t="shared" si="60"/>
        <v>0</v>
      </c>
    </row>
    <row r="138" spans="1:19" ht="13" hidden="1" x14ac:dyDescent="0.25">
      <c r="A138" s="20" t="s">
        <v>287</v>
      </c>
      <c r="B138" s="288"/>
      <c r="C138" s="289"/>
      <c r="D138" s="430"/>
      <c r="E138" s="431"/>
      <c r="F138" s="432">
        <v>0</v>
      </c>
      <c r="G138" s="156">
        <f>F138*'Consolidated Budget'!H$8</f>
        <v>0</v>
      </c>
      <c r="H138" s="425"/>
      <c r="I138" s="425"/>
      <c r="J138" s="372"/>
      <c r="K138" s="286"/>
      <c r="L138" s="179"/>
      <c r="M138" s="287"/>
      <c r="N138" s="286"/>
      <c r="O138" s="179"/>
      <c r="P138" s="287"/>
      <c r="Q138" s="291">
        <f t="shared" si="77"/>
        <v>0</v>
      </c>
      <c r="R138" s="22">
        <f t="shared" si="78"/>
        <v>0</v>
      </c>
      <c r="S138" s="23">
        <f t="shared" si="60"/>
        <v>0</v>
      </c>
    </row>
    <row r="139" spans="1:19" ht="13" hidden="1" x14ac:dyDescent="0.25">
      <c r="A139" s="20" t="s">
        <v>289</v>
      </c>
      <c r="B139" s="288"/>
      <c r="C139" s="289"/>
      <c r="D139" s="430"/>
      <c r="E139" s="433"/>
      <c r="F139" s="432">
        <v>0</v>
      </c>
      <c r="G139" s="156">
        <f>F139*'Consolidated Budget'!H$8</f>
        <v>0</v>
      </c>
      <c r="H139" s="425"/>
      <c r="I139" s="425"/>
      <c r="J139" s="372"/>
      <c r="K139" s="286"/>
      <c r="L139" s="179"/>
      <c r="M139" s="287"/>
      <c r="N139" s="286"/>
      <c r="O139" s="179"/>
      <c r="P139" s="287"/>
      <c r="Q139" s="291">
        <f t="shared" si="77"/>
        <v>0</v>
      </c>
      <c r="R139" s="22">
        <f t="shared" si="78"/>
        <v>0</v>
      </c>
      <c r="S139" s="23">
        <f t="shared" si="60"/>
        <v>0</v>
      </c>
    </row>
    <row r="140" spans="1:19" ht="22.4" customHeight="1" x14ac:dyDescent="0.25">
      <c r="A140" s="899" t="s">
        <v>320</v>
      </c>
      <c r="B140" s="899"/>
      <c r="C140" s="899"/>
      <c r="D140" s="899"/>
      <c r="E140" s="899"/>
      <c r="F140" s="34">
        <f>F33+F42+F51+F60+F69+F78+F87+F96+F105+F118+F127</f>
        <v>0</v>
      </c>
      <c r="G140" s="34">
        <f t="shared" ref="G140:I140" si="79">G33+G42+G51+G60+G69+G78+G87+G96+G105+G118+G127</f>
        <v>0</v>
      </c>
      <c r="H140" s="34">
        <f t="shared" si="79"/>
        <v>0</v>
      </c>
      <c r="I140" s="34">
        <f t="shared" si="79"/>
        <v>0</v>
      </c>
      <c r="J140" s="372"/>
      <c r="K140" s="34">
        <f>K33+K42+K51+K60+K69+K78+K87+K96+K105+K118+K127</f>
        <v>0</v>
      </c>
      <c r="L140" s="34">
        <f>L33+L42+L51+L60+L69+L78+L87+L96+L105+L118+L127</f>
        <v>0</v>
      </c>
      <c r="M140" s="287"/>
      <c r="N140" s="34">
        <f>N33+N42+N51+N60+N69+N78+N87+N96+N105+N118+N127</f>
        <v>0</v>
      </c>
      <c r="O140" s="34">
        <f>O33+O42+O51+O60+O69+O78+O87+O96+O105+O118+O127</f>
        <v>0</v>
      </c>
      <c r="P140" s="34"/>
      <c r="Q140" s="34">
        <f>Q33+Q42+Q51+Q60+Q69+Q78+Q87+Q96+Q105+Q118+Q127</f>
        <v>0</v>
      </c>
      <c r="R140" s="34">
        <f>R33+R42+R51+R60+R69+R78+R87+R96+R105+R118+R127</f>
        <v>0</v>
      </c>
      <c r="S140" s="23">
        <f t="shared" si="60"/>
        <v>0</v>
      </c>
    </row>
    <row r="141" spans="1:19" ht="29.9" customHeight="1" x14ac:dyDescent="0.25">
      <c r="A141" s="128">
        <v>3</v>
      </c>
      <c r="B141" s="900" t="s">
        <v>321</v>
      </c>
      <c r="C141" s="900"/>
      <c r="D141" s="900"/>
      <c r="E141" s="900"/>
      <c r="F141" s="900"/>
      <c r="G141" s="900"/>
      <c r="H141" s="389"/>
      <c r="I141" s="390"/>
      <c r="J141" s="372"/>
      <c r="K141" s="279"/>
      <c r="L141" s="160"/>
      <c r="M141" s="287"/>
      <c r="N141" s="279"/>
      <c r="O141" s="160"/>
      <c r="P141" s="287"/>
      <c r="Q141" s="160"/>
      <c r="R141" s="160"/>
      <c r="S141" s="161">
        <f t="shared" ref="S141" si="80">IFERROR(R141/$G141,0)</f>
        <v>0</v>
      </c>
    </row>
    <row r="142" spans="1:19" ht="13" x14ac:dyDescent="0.25">
      <c r="A142" s="42" t="s">
        <v>391</v>
      </c>
      <c r="B142" s="178"/>
      <c r="C142" s="411"/>
      <c r="D142" s="412"/>
      <c r="E142" s="439"/>
      <c r="F142" s="424">
        <f t="shared" ref="F142:F150" si="81">D142*E142</f>
        <v>0</v>
      </c>
      <c r="G142" s="156">
        <f>F142*'Consolidated Budget'!H$8</f>
        <v>0</v>
      </c>
      <c r="H142" s="427"/>
      <c r="I142" s="428"/>
      <c r="J142" s="372"/>
      <c r="K142" s="286"/>
      <c r="L142" s="179"/>
      <c r="M142" s="287"/>
      <c r="N142" s="286"/>
      <c r="O142" s="179"/>
      <c r="P142" s="287"/>
      <c r="Q142" s="291">
        <f t="shared" ref="Q142:Q150" si="82">I142+L142+O142</f>
        <v>0</v>
      </c>
      <c r="R142" s="22">
        <f t="shared" ref="R142:R148" si="83">$G142-Q142</f>
        <v>0</v>
      </c>
      <c r="S142" s="23">
        <f t="shared" ref="S142:S150" si="84">IFERROR(Q142/$G142,0)</f>
        <v>0</v>
      </c>
    </row>
    <row r="143" spans="1:19" ht="13" x14ac:dyDescent="0.25">
      <c r="A143" s="42" t="s">
        <v>392</v>
      </c>
      <c r="B143" s="178"/>
      <c r="C143" s="413"/>
      <c r="D143" s="297"/>
      <c r="E143" s="414"/>
      <c r="F143" s="424">
        <f t="shared" si="81"/>
        <v>0</v>
      </c>
      <c r="G143" s="156">
        <f>F143*'Consolidated Budget'!H$8</f>
        <v>0</v>
      </c>
      <c r="H143" s="408"/>
      <c r="I143" s="429"/>
      <c r="J143" s="372"/>
      <c r="K143" s="286"/>
      <c r="L143" s="179"/>
      <c r="M143" s="287"/>
      <c r="N143" s="286"/>
      <c r="O143" s="179"/>
      <c r="P143" s="287"/>
      <c r="Q143" s="291">
        <f t="shared" si="82"/>
        <v>0</v>
      </c>
      <c r="R143" s="22">
        <f t="shared" si="83"/>
        <v>0</v>
      </c>
      <c r="S143" s="23">
        <f t="shared" si="84"/>
        <v>0</v>
      </c>
    </row>
    <row r="144" spans="1:19" ht="13" x14ac:dyDescent="0.25">
      <c r="A144" s="42" t="s">
        <v>393</v>
      </c>
      <c r="B144" s="178"/>
      <c r="C144" s="413"/>
      <c r="D144" s="297"/>
      <c r="E144" s="414"/>
      <c r="F144" s="417">
        <v>0</v>
      </c>
      <c r="G144" s="156">
        <f>F144*'Consolidated Budget'!H$8</f>
        <v>0</v>
      </c>
      <c r="H144" s="408"/>
      <c r="I144" s="429"/>
      <c r="J144" s="372"/>
      <c r="K144" s="286"/>
      <c r="L144" s="179"/>
      <c r="M144" s="287"/>
      <c r="N144" s="286"/>
      <c r="O144" s="179"/>
      <c r="P144" s="287"/>
      <c r="Q144" s="291">
        <f t="shared" si="82"/>
        <v>0</v>
      </c>
      <c r="R144" s="22">
        <f t="shared" si="83"/>
        <v>0</v>
      </c>
      <c r="S144" s="23">
        <f t="shared" si="84"/>
        <v>0</v>
      </c>
    </row>
    <row r="145" spans="1:19" ht="13" x14ac:dyDescent="0.25">
      <c r="A145" s="42" t="s">
        <v>394</v>
      </c>
      <c r="B145" s="178"/>
      <c r="C145" s="413"/>
      <c r="D145" s="297"/>
      <c r="E145" s="418"/>
      <c r="F145" s="424">
        <f t="shared" si="81"/>
        <v>0</v>
      </c>
      <c r="G145" s="156">
        <f>F145*'Consolidated Budget'!H$8</f>
        <v>0</v>
      </c>
      <c r="H145" s="408"/>
      <c r="I145" s="429"/>
      <c r="J145" s="372"/>
      <c r="K145" s="286"/>
      <c r="L145" s="179"/>
      <c r="M145" s="287"/>
      <c r="N145" s="286"/>
      <c r="O145" s="179"/>
      <c r="P145" s="287"/>
      <c r="Q145" s="291">
        <f t="shared" si="82"/>
        <v>0</v>
      </c>
      <c r="R145" s="22">
        <f t="shared" si="83"/>
        <v>0</v>
      </c>
      <c r="S145" s="23">
        <f t="shared" si="84"/>
        <v>0</v>
      </c>
    </row>
    <row r="146" spans="1:19" ht="13" x14ac:dyDescent="0.25">
      <c r="A146" s="42" t="s">
        <v>395</v>
      </c>
      <c r="B146" s="178"/>
      <c r="C146" s="413"/>
      <c r="D146" s="297"/>
      <c r="E146" s="414"/>
      <c r="F146" s="424">
        <f t="shared" si="81"/>
        <v>0</v>
      </c>
      <c r="G146" s="156">
        <f>F146*'Consolidated Budget'!H$8</f>
        <v>0</v>
      </c>
      <c r="H146" s="408"/>
      <c r="I146" s="429"/>
      <c r="J146" s="372"/>
      <c r="K146" s="286"/>
      <c r="L146" s="179"/>
      <c r="M146" s="287"/>
      <c r="N146" s="286"/>
      <c r="O146" s="179"/>
      <c r="P146" s="287"/>
      <c r="Q146" s="291">
        <f t="shared" si="82"/>
        <v>0</v>
      </c>
      <c r="R146" s="22">
        <f t="shared" si="83"/>
        <v>0</v>
      </c>
      <c r="S146" s="23">
        <f t="shared" si="84"/>
        <v>0</v>
      </c>
    </row>
    <row r="147" spans="1:19" ht="13" x14ac:dyDescent="0.25">
      <c r="A147" s="42" t="s">
        <v>396</v>
      </c>
      <c r="B147" s="178"/>
      <c r="C147" s="413"/>
      <c r="D147" s="297"/>
      <c r="E147" s="414"/>
      <c r="F147" s="424">
        <f t="shared" si="81"/>
        <v>0</v>
      </c>
      <c r="G147" s="156">
        <f>F147*'Consolidated Budget'!H$8</f>
        <v>0</v>
      </c>
      <c r="H147" s="440"/>
      <c r="I147" s="440"/>
      <c r="J147" s="372"/>
      <c r="K147" s="286"/>
      <c r="L147" s="179"/>
      <c r="M147" s="287"/>
      <c r="N147" s="286"/>
      <c r="O147" s="179"/>
      <c r="P147" s="287"/>
      <c r="Q147" s="291">
        <f t="shared" si="82"/>
        <v>0</v>
      </c>
      <c r="R147" s="22">
        <f t="shared" si="83"/>
        <v>0</v>
      </c>
      <c r="S147" s="23">
        <f t="shared" si="84"/>
        <v>0</v>
      </c>
    </row>
    <row r="148" spans="1:19" ht="13" x14ac:dyDescent="0.25">
      <c r="A148" s="42" t="s">
        <v>397</v>
      </c>
      <c r="B148" s="178"/>
      <c r="C148" s="413"/>
      <c r="D148" s="297"/>
      <c r="E148" s="418"/>
      <c r="F148" s="424">
        <f t="shared" si="81"/>
        <v>0</v>
      </c>
      <c r="G148" s="156">
        <f>F148*'Consolidated Budget'!H$8</f>
        <v>0</v>
      </c>
      <c r="H148" s="427"/>
      <c r="I148" s="428"/>
      <c r="J148" s="372"/>
      <c r="K148" s="296"/>
      <c r="L148" s="296"/>
      <c r="M148" s="287"/>
      <c r="N148" s="296"/>
      <c r="O148" s="296"/>
      <c r="P148" s="287"/>
      <c r="Q148" s="291">
        <f t="shared" si="82"/>
        <v>0</v>
      </c>
      <c r="R148" s="22">
        <f t="shared" si="83"/>
        <v>0</v>
      </c>
      <c r="S148" s="23">
        <f t="shared" si="84"/>
        <v>0</v>
      </c>
    </row>
    <row r="149" spans="1:19" ht="13" x14ac:dyDescent="0.25">
      <c r="A149" s="42" t="s">
        <v>398</v>
      </c>
      <c r="B149" s="178"/>
      <c r="C149" s="413"/>
      <c r="D149" s="297"/>
      <c r="E149" s="414"/>
      <c r="F149" s="424">
        <f t="shared" si="81"/>
        <v>0</v>
      </c>
      <c r="G149" s="156">
        <f>F149*'Consolidated Budget'!H$8</f>
        <v>0</v>
      </c>
      <c r="H149" s="408"/>
      <c r="I149" s="429"/>
      <c r="J149" s="372"/>
      <c r="K149" s="286"/>
      <c r="L149" s="179"/>
      <c r="M149" s="287"/>
      <c r="N149" s="286"/>
      <c r="O149" s="179"/>
      <c r="P149" s="287"/>
      <c r="Q149" s="291">
        <f t="shared" si="82"/>
        <v>0</v>
      </c>
      <c r="R149" s="22">
        <f>$G149-Q149</f>
        <v>0</v>
      </c>
      <c r="S149" s="23">
        <f t="shared" si="84"/>
        <v>0</v>
      </c>
    </row>
    <row r="150" spans="1:19" ht="13" x14ac:dyDescent="0.25">
      <c r="A150" s="42" t="s">
        <v>399</v>
      </c>
      <c r="B150" s="178"/>
      <c r="C150" s="413"/>
      <c r="D150" s="297"/>
      <c r="E150" s="418"/>
      <c r="F150" s="424">
        <f t="shared" si="81"/>
        <v>0</v>
      </c>
      <c r="G150" s="156">
        <f>F150*'Consolidated Budget'!H$8</f>
        <v>0</v>
      </c>
      <c r="H150" s="408"/>
      <c r="I150" s="429"/>
      <c r="J150" s="372"/>
      <c r="K150" s="286"/>
      <c r="L150" s="179"/>
      <c r="M150" s="287"/>
      <c r="N150" s="286"/>
      <c r="O150" s="179"/>
      <c r="P150" s="287"/>
      <c r="Q150" s="291">
        <f t="shared" si="82"/>
        <v>0</v>
      </c>
      <c r="R150" s="22">
        <f>$G150-Q150</f>
        <v>0</v>
      </c>
      <c r="S150" s="23">
        <f t="shared" si="84"/>
        <v>0</v>
      </c>
    </row>
    <row r="151" spans="1:19" ht="13" x14ac:dyDescent="0.25">
      <c r="A151" s="42"/>
      <c r="B151" s="178"/>
      <c r="C151" s="283"/>
      <c r="D151" s="283"/>
      <c r="E151" s="284"/>
      <c r="F151" s="21"/>
      <c r="G151" s="156">
        <f>F151*'Consolidated Budget'!H$8</f>
        <v>0</v>
      </c>
      <c r="H151" s="388"/>
      <c r="I151" s="391"/>
      <c r="J151" s="372"/>
      <c r="K151" s="286"/>
      <c r="L151" s="179"/>
      <c r="M151" s="287"/>
      <c r="N151" s="286"/>
      <c r="O151" s="179"/>
      <c r="P151" s="287"/>
      <c r="Q151" s="291"/>
      <c r="R151" s="22"/>
      <c r="S151" s="23"/>
    </row>
    <row r="152" spans="1:19" ht="22.4" customHeight="1" x14ac:dyDescent="0.25">
      <c r="A152" s="899" t="s">
        <v>400</v>
      </c>
      <c r="B152" s="899"/>
      <c r="C152" s="899"/>
      <c r="D152" s="899"/>
      <c r="E152" s="899"/>
      <c r="F152" s="34">
        <f>SUM(F142:F150)</f>
        <v>0</v>
      </c>
      <c r="G152" s="34">
        <f>SUM(G142:G150)</f>
        <v>0</v>
      </c>
      <c r="H152" s="34">
        <f>SUM(H142:H150)</f>
        <v>0</v>
      </c>
      <c r="I152" s="34">
        <f>SUM(I142:I150)</f>
        <v>0</v>
      </c>
      <c r="J152" s="372"/>
      <c r="K152" s="34">
        <f>SUM(K142:K150)</f>
        <v>0</v>
      </c>
      <c r="L152" s="34">
        <f>SUM(L142:L150)</f>
        <v>0</v>
      </c>
      <c r="M152" s="287"/>
      <c r="N152" s="34">
        <f>SUM(N142:N150)</f>
        <v>0</v>
      </c>
      <c r="O152" s="34">
        <f>SUM(O142:O150)</f>
        <v>0</v>
      </c>
      <c r="P152" s="34"/>
      <c r="Q152" s="34">
        <f>SUM(Q142:Q150)</f>
        <v>0</v>
      </c>
      <c r="R152" s="34">
        <f>SUM(R142:R150)</f>
        <v>0</v>
      </c>
      <c r="S152" s="23">
        <f t="shared" ref="S152" si="85">IFERROR(Q152/$G152,0)</f>
        <v>0</v>
      </c>
    </row>
    <row r="153" spans="1:19" ht="29.9" customHeight="1" x14ac:dyDescent="0.25">
      <c r="A153" s="128">
        <v>4</v>
      </c>
      <c r="B153" s="900" t="s">
        <v>344</v>
      </c>
      <c r="C153" s="900"/>
      <c r="D153" s="900"/>
      <c r="E153" s="900"/>
      <c r="F153" s="900"/>
      <c r="G153" s="900"/>
      <c r="H153" s="389"/>
      <c r="I153" s="390"/>
      <c r="J153" s="372"/>
      <c r="K153" s="279"/>
      <c r="L153" s="160"/>
      <c r="M153" s="287"/>
      <c r="N153" s="279"/>
      <c r="O153" s="160"/>
      <c r="P153" s="287"/>
      <c r="Q153" s="160"/>
      <c r="R153" s="160"/>
      <c r="S153" s="161">
        <f t="shared" ref="S153:S170" si="86">IFERROR(R153/$G153,0)</f>
        <v>0</v>
      </c>
    </row>
    <row r="154" spans="1:19" ht="13" x14ac:dyDescent="0.25">
      <c r="A154" s="42" t="s">
        <v>401</v>
      </c>
      <c r="B154" s="288"/>
      <c r="C154" s="289"/>
      <c r="D154" s="289"/>
      <c r="E154" s="290"/>
      <c r="F154" s="424">
        <f t="shared" ref="F154:F160" si="87">D154*E154</f>
        <v>0</v>
      </c>
      <c r="G154" s="156">
        <f>F154*'Consolidated Budget'!H$8</f>
        <v>0</v>
      </c>
      <c r="H154" s="427"/>
      <c r="I154" s="428"/>
      <c r="J154" s="372"/>
      <c r="K154" s="286"/>
      <c r="L154" s="179"/>
      <c r="M154" s="287"/>
      <c r="N154" s="286"/>
      <c r="O154" s="179"/>
      <c r="P154" s="287"/>
      <c r="Q154" s="291">
        <f t="shared" ref="Q154:Q160" si="88">I154+L154+O154</f>
        <v>0</v>
      </c>
      <c r="R154" s="22">
        <f t="shared" ref="R154:R160" si="89">$G154-Q154</f>
        <v>0</v>
      </c>
      <c r="S154" s="23">
        <f t="shared" ref="S154:S161" si="90">IFERROR(Q154/$G154,0)</f>
        <v>0</v>
      </c>
    </row>
    <row r="155" spans="1:19" ht="13" x14ac:dyDescent="0.25">
      <c r="A155" s="42" t="s">
        <v>322</v>
      </c>
      <c r="B155" s="288"/>
      <c r="C155" s="289"/>
      <c r="D155" s="289"/>
      <c r="E155" s="290"/>
      <c r="F155" s="424">
        <f t="shared" si="87"/>
        <v>0</v>
      </c>
      <c r="G155" s="156">
        <f>F155*'Consolidated Budget'!H$8</f>
        <v>0</v>
      </c>
      <c r="H155" s="427"/>
      <c r="I155" s="428"/>
      <c r="J155" s="372"/>
      <c r="K155" s="286"/>
      <c r="L155" s="179"/>
      <c r="M155" s="287"/>
      <c r="N155" s="286"/>
      <c r="O155" s="179"/>
      <c r="P155" s="287"/>
      <c r="Q155" s="291">
        <f t="shared" si="88"/>
        <v>0</v>
      </c>
      <c r="R155" s="22">
        <f t="shared" si="89"/>
        <v>0</v>
      </c>
      <c r="S155" s="23">
        <f t="shared" si="90"/>
        <v>0</v>
      </c>
    </row>
    <row r="156" spans="1:19" ht="13" x14ac:dyDescent="0.25">
      <c r="A156" s="42" t="s">
        <v>328</v>
      </c>
      <c r="B156" s="288"/>
      <c r="C156" s="289"/>
      <c r="D156" s="289"/>
      <c r="E156" s="290"/>
      <c r="F156" s="424">
        <f t="shared" si="87"/>
        <v>0</v>
      </c>
      <c r="G156" s="156">
        <f>F156*'Consolidated Budget'!H$8</f>
        <v>0</v>
      </c>
      <c r="H156" s="425"/>
      <c r="I156" s="425"/>
      <c r="J156" s="372"/>
      <c r="K156" s="286"/>
      <c r="L156" s="179"/>
      <c r="M156" s="287"/>
      <c r="N156" s="286"/>
      <c r="O156" s="179"/>
      <c r="P156" s="287"/>
      <c r="Q156" s="291">
        <f t="shared" si="88"/>
        <v>0</v>
      </c>
      <c r="R156" s="22">
        <f t="shared" si="89"/>
        <v>0</v>
      </c>
      <c r="S156" s="23">
        <f t="shared" si="90"/>
        <v>0</v>
      </c>
    </row>
    <row r="157" spans="1:19" ht="13" x14ac:dyDescent="0.25">
      <c r="A157" s="42" t="s">
        <v>330</v>
      </c>
      <c r="B157" s="288"/>
      <c r="C157" s="289"/>
      <c r="D157" s="289"/>
      <c r="E157" s="290"/>
      <c r="F157" s="424">
        <f t="shared" si="87"/>
        <v>0</v>
      </c>
      <c r="G157" s="156">
        <f>F157*'Consolidated Budget'!H$8</f>
        <v>0</v>
      </c>
      <c r="H157" s="425"/>
      <c r="I157" s="425"/>
      <c r="J157" s="372"/>
      <c r="K157" s="286"/>
      <c r="L157" s="179"/>
      <c r="M157" s="287"/>
      <c r="N157" s="286"/>
      <c r="O157" s="179"/>
      <c r="P157" s="287"/>
      <c r="Q157" s="291">
        <f t="shared" si="88"/>
        <v>0</v>
      </c>
      <c r="R157" s="22">
        <f t="shared" si="89"/>
        <v>0</v>
      </c>
      <c r="S157" s="23">
        <f t="shared" si="90"/>
        <v>0</v>
      </c>
    </row>
    <row r="158" spans="1:19" ht="13" x14ac:dyDescent="0.25">
      <c r="A158" s="42" t="s">
        <v>332</v>
      </c>
      <c r="B158" s="288"/>
      <c r="C158" s="294"/>
      <c r="D158" s="297"/>
      <c r="E158" s="290"/>
      <c r="F158" s="424">
        <f t="shared" si="87"/>
        <v>0</v>
      </c>
      <c r="G158" s="156">
        <f>F158*'Consolidated Budget'!H$8</f>
        <v>0</v>
      </c>
      <c r="H158" s="425"/>
      <c r="I158" s="425"/>
      <c r="J158" s="372"/>
      <c r="K158" s="286" t="s">
        <v>402</v>
      </c>
      <c r="L158" s="179"/>
      <c r="M158" s="287"/>
      <c r="N158" s="286"/>
      <c r="O158" s="179"/>
      <c r="P158" s="287"/>
      <c r="Q158" s="291">
        <f t="shared" si="88"/>
        <v>0</v>
      </c>
      <c r="R158" s="22">
        <f t="shared" si="89"/>
        <v>0</v>
      </c>
      <c r="S158" s="23">
        <f t="shared" si="90"/>
        <v>0</v>
      </c>
    </row>
    <row r="159" spans="1:19" ht="13" x14ac:dyDescent="0.25">
      <c r="A159" s="42" t="s">
        <v>334</v>
      </c>
      <c r="B159" s="288"/>
      <c r="C159" s="294"/>
      <c r="D159" s="297"/>
      <c r="E159" s="290"/>
      <c r="F159" s="424">
        <f t="shared" si="87"/>
        <v>0</v>
      </c>
      <c r="G159" s="156">
        <f>F159*'Consolidated Budget'!H$8</f>
        <v>0</v>
      </c>
      <c r="H159" s="425"/>
      <c r="I159" s="425"/>
      <c r="J159" s="372"/>
      <c r="K159" s="286"/>
      <c r="L159" s="179"/>
      <c r="M159" s="287"/>
      <c r="N159" s="286"/>
      <c r="O159" s="179"/>
      <c r="P159" s="287"/>
      <c r="Q159" s="291">
        <f t="shared" si="88"/>
        <v>0</v>
      </c>
      <c r="R159" s="22">
        <f t="shared" si="89"/>
        <v>0</v>
      </c>
      <c r="S159" s="23">
        <f t="shared" si="90"/>
        <v>0</v>
      </c>
    </row>
    <row r="160" spans="1:19" ht="13" x14ac:dyDescent="0.25">
      <c r="A160" s="42" t="s">
        <v>336</v>
      </c>
      <c r="B160" s="293"/>
      <c r="C160" s="294"/>
      <c r="D160" s="294"/>
      <c r="E160" s="295"/>
      <c r="F160" s="441">
        <f t="shared" si="87"/>
        <v>0</v>
      </c>
      <c r="G160" s="156">
        <f>F160*'Consolidated Budget'!H$8</f>
        <v>0</v>
      </c>
      <c r="H160" s="425"/>
      <c r="I160" s="425"/>
      <c r="J160" s="372"/>
      <c r="K160" s="286"/>
      <c r="L160" s="179"/>
      <c r="M160" s="287"/>
      <c r="N160" s="286"/>
      <c r="O160" s="179"/>
      <c r="P160" s="287"/>
      <c r="Q160" s="291">
        <f t="shared" si="88"/>
        <v>0</v>
      </c>
      <c r="R160" s="22">
        <f t="shared" si="89"/>
        <v>0</v>
      </c>
      <c r="S160" s="23">
        <f t="shared" si="90"/>
        <v>0</v>
      </c>
    </row>
    <row r="161" spans="1:19" ht="22.4" customHeight="1" x14ac:dyDescent="0.25">
      <c r="A161" s="899" t="s">
        <v>348</v>
      </c>
      <c r="B161" s="899"/>
      <c r="C161" s="899"/>
      <c r="D161" s="899"/>
      <c r="E161" s="899"/>
      <c r="F161" s="34">
        <f>SUM(F154:F160)</f>
        <v>0</v>
      </c>
      <c r="G161" s="34">
        <f>SUM(G154:G160)</f>
        <v>0</v>
      </c>
      <c r="H161" s="34">
        <f>SUM(H154:H160)</f>
        <v>0</v>
      </c>
      <c r="I161" s="34">
        <f>SUM(I154:I160)</f>
        <v>0</v>
      </c>
      <c r="J161" s="372"/>
      <c r="K161" s="34">
        <f>SUM(K154:K160)</f>
        <v>0</v>
      </c>
      <c r="L161" s="34">
        <f>SUM(L154:L160)</f>
        <v>0</v>
      </c>
      <c r="M161" s="287"/>
      <c r="N161" s="34">
        <f>SUM(N154:N160)</f>
        <v>0</v>
      </c>
      <c r="O161" s="34">
        <f>SUM(O154:O160)</f>
        <v>0</v>
      </c>
      <c r="P161" s="34"/>
      <c r="Q161" s="34">
        <f>SUM(Q154:Q160)</f>
        <v>0</v>
      </c>
      <c r="R161" s="34">
        <f>SUM(R154:R160)</f>
        <v>0</v>
      </c>
      <c r="S161" s="23">
        <f t="shared" si="90"/>
        <v>0</v>
      </c>
    </row>
    <row r="162" spans="1:19" ht="29.9" customHeight="1" x14ac:dyDescent="0.25">
      <c r="A162" s="128">
        <v>5</v>
      </c>
      <c r="B162" s="900" t="s">
        <v>349</v>
      </c>
      <c r="C162" s="900"/>
      <c r="D162" s="900"/>
      <c r="E162" s="900"/>
      <c r="F162" s="900"/>
      <c r="G162" s="900"/>
      <c r="H162" s="389"/>
      <c r="I162" s="390"/>
      <c r="J162" s="372"/>
      <c r="K162" s="279"/>
      <c r="L162" s="160"/>
      <c r="M162" s="287"/>
      <c r="N162" s="279"/>
      <c r="O162" s="160"/>
      <c r="P162" s="287"/>
      <c r="Q162" s="160"/>
      <c r="R162" s="160"/>
      <c r="S162" s="161">
        <f t="shared" si="86"/>
        <v>0</v>
      </c>
    </row>
    <row r="163" spans="1:19" ht="13" x14ac:dyDescent="0.25">
      <c r="A163" s="177">
        <v>5.0999999999999996</v>
      </c>
      <c r="B163" s="178"/>
      <c r="C163" s="413"/>
      <c r="D163" s="183"/>
      <c r="E163" s="183"/>
      <c r="F163" s="441">
        <f t="shared" ref="F163:F166" si="91">D163*E163</f>
        <v>0</v>
      </c>
      <c r="G163" s="156">
        <f>F163*'Consolidated Budget'!H$8</f>
        <v>0</v>
      </c>
      <c r="H163" s="408"/>
      <c r="I163" s="429"/>
      <c r="J163" s="372"/>
      <c r="K163" s="286"/>
      <c r="L163" s="179"/>
      <c r="M163" s="287"/>
      <c r="N163" s="286"/>
      <c r="O163" s="179"/>
      <c r="P163" s="287"/>
      <c r="Q163" s="291">
        <f>I163+L163+O163</f>
        <v>0</v>
      </c>
      <c r="R163" s="22">
        <f>$G163-Q163</f>
        <v>0</v>
      </c>
      <c r="S163" s="23">
        <f t="shared" ref="S163:S169" si="92">IFERROR(Q163/$G163,0)</f>
        <v>0</v>
      </c>
    </row>
    <row r="164" spans="1:19" ht="13" x14ac:dyDescent="0.25">
      <c r="A164" s="177">
        <v>5.2</v>
      </c>
      <c r="B164" s="178"/>
      <c r="C164" s="413"/>
      <c r="D164" s="183"/>
      <c r="E164" s="183"/>
      <c r="F164" s="441">
        <f t="shared" si="91"/>
        <v>0</v>
      </c>
      <c r="G164" s="156">
        <f>F164*'Consolidated Budget'!H$8</f>
        <v>0</v>
      </c>
      <c r="H164" s="408"/>
      <c r="I164" s="429"/>
      <c r="J164" s="372"/>
      <c r="K164" s="286"/>
      <c r="L164" s="179"/>
      <c r="M164" s="287"/>
      <c r="N164" s="286"/>
      <c r="O164" s="179"/>
      <c r="P164" s="287"/>
      <c r="Q164" s="291">
        <f>I164+L164+O164</f>
        <v>0</v>
      </c>
      <c r="R164" s="22">
        <f>$G164-Q164</f>
        <v>0</v>
      </c>
      <c r="S164" s="23">
        <f t="shared" si="92"/>
        <v>0</v>
      </c>
    </row>
    <row r="165" spans="1:19" ht="13" x14ac:dyDescent="0.25">
      <c r="A165" s="177">
        <v>5.3</v>
      </c>
      <c r="B165" s="178"/>
      <c r="C165" s="413"/>
      <c r="D165" s="297"/>
      <c r="E165" s="414"/>
      <c r="F165" s="441">
        <f t="shared" si="91"/>
        <v>0</v>
      </c>
      <c r="G165" s="156">
        <f>F165*'Consolidated Budget'!H$8</f>
        <v>0</v>
      </c>
      <c r="H165" s="408"/>
      <c r="I165" s="429"/>
      <c r="J165" s="372"/>
      <c r="K165" s="286"/>
      <c r="L165" s="179"/>
      <c r="M165" s="287"/>
      <c r="N165" s="286"/>
      <c r="O165" s="179"/>
      <c r="P165" s="287"/>
      <c r="Q165" s="291">
        <f>I165+L165+O165</f>
        <v>0</v>
      </c>
      <c r="R165" s="22">
        <f>$G165-Q165</f>
        <v>0</v>
      </c>
      <c r="S165" s="23">
        <f t="shared" si="92"/>
        <v>0</v>
      </c>
    </row>
    <row r="166" spans="1:19" ht="13" x14ac:dyDescent="0.25">
      <c r="A166" s="177">
        <v>5.4</v>
      </c>
      <c r="B166" s="178"/>
      <c r="C166" s="413"/>
      <c r="D166" s="297"/>
      <c r="E166" s="414"/>
      <c r="F166" s="441">
        <f t="shared" si="91"/>
        <v>0</v>
      </c>
      <c r="G166" s="156">
        <f>F166*'Consolidated Budget'!H$8</f>
        <v>0</v>
      </c>
      <c r="H166" s="408"/>
      <c r="I166" s="429"/>
      <c r="J166" s="372"/>
      <c r="K166" s="286"/>
      <c r="L166" s="179"/>
      <c r="M166" s="287"/>
      <c r="N166" s="286"/>
      <c r="O166" s="179"/>
      <c r="P166" s="287"/>
      <c r="Q166" s="291">
        <f>I166+L166+O166</f>
        <v>0</v>
      </c>
      <c r="R166" s="22">
        <f>$G166-Q166</f>
        <v>0</v>
      </c>
      <c r="S166" s="23">
        <f t="shared" si="92"/>
        <v>0</v>
      </c>
    </row>
    <row r="167" spans="1:19" ht="21.65" customHeight="1" x14ac:dyDescent="0.25">
      <c r="A167" s="177">
        <v>5.5</v>
      </c>
      <c r="B167" s="299"/>
      <c r="C167" s="413" t="s">
        <v>179</v>
      </c>
      <c r="D167" s="297" t="s">
        <v>179</v>
      </c>
      <c r="E167" s="297" t="s">
        <v>179</v>
      </c>
      <c r="F167" s="417">
        <v>0</v>
      </c>
      <c r="G167" s="156">
        <f>F167*'Consolidated Budget'!H$8</f>
        <v>0</v>
      </c>
      <c r="H167" s="408">
        <v>0</v>
      </c>
      <c r="I167" s="429">
        <v>0</v>
      </c>
      <c r="J167" s="372"/>
      <c r="K167" s="286"/>
      <c r="L167" s="179"/>
      <c r="M167" s="287"/>
      <c r="N167" s="286"/>
      <c r="O167" s="179"/>
      <c r="P167" s="287"/>
      <c r="Q167" s="291">
        <f>I167+L167+O167</f>
        <v>0</v>
      </c>
      <c r="R167" s="22">
        <f>$G167-Q167</f>
        <v>0</v>
      </c>
      <c r="S167" s="23">
        <f t="shared" si="92"/>
        <v>0</v>
      </c>
    </row>
    <row r="168" spans="1:19" ht="22.4" customHeight="1" x14ac:dyDescent="0.25">
      <c r="A168" s="899" t="s">
        <v>351</v>
      </c>
      <c r="B168" s="899"/>
      <c r="C168" s="899"/>
      <c r="D168" s="899"/>
      <c r="E168" s="899"/>
      <c r="F168" s="34">
        <f>SUM(F163:F167)</f>
        <v>0</v>
      </c>
      <c r="G168" s="34">
        <f>SUM(G163:G167)</f>
        <v>0</v>
      </c>
      <c r="H168" s="34">
        <f>SUM(H163:H167)</f>
        <v>0</v>
      </c>
      <c r="I168" s="34">
        <f>SUM(I163:I167)</f>
        <v>0</v>
      </c>
      <c r="J168" s="372"/>
      <c r="K168" s="34">
        <f>SUM(K163:K167)</f>
        <v>0</v>
      </c>
      <c r="L168" s="34">
        <f>SUM(L163:L167)</f>
        <v>0</v>
      </c>
      <c r="M168" s="287"/>
      <c r="N168" s="34">
        <f>SUM(N163:N167)</f>
        <v>0</v>
      </c>
      <c r="O168" s="34">
        <f>SUM(O163:O167)</f>
        <v>0</v>
      </c>
      <c r="P168" s="34"/>
      <c r="Q168" s="34">
        <f>SUM(Q163:Q167)</f>
        <v>0</v>
      </c>
      <c r="R168" s="34">
        <f>SUM(R163:R167)</f>
        <v>0</v>
      </c>
      <c r="S168" s="23">
        <f t="shared" si="92"/>
        <v>0</v>
      </c>
    </row>
    <row r="169" spans="1:19" s="278" customFormat="1" ht="33" customHeight="1" x14ac:dyDescent="0.25">
      <c r="A169" s="902" t="s">
        <v>352</v>
      </c>
      <c r="B169" s="902"/>
      <c r="C169" s="902"/>
      <c r="D169" s="902"/>
      <c r="E169" s="902"/>
      <c r="F169" s="45">
        <f>F31+F140+F152+F161+F168</f>
        <v>0</v>
      </c>
      <c r="G169" s="45">
        <f t="shared" ref="G169:I169" si="93">G31+G140+G152+G161+G168</f>
        <v>0</v>
      </c>
      <c r="H169" s="45">
        <f t="shared" si="93"/>
        <v>0</v>
      </c>
      <c r="I169" s="45">
        <f t="shared" si="93"/>
        <v>0</v>
      </c>
      <c r="J169" s="372"/>
      <c r="K169" s="45">
        <f t="shared" ref="K169:L169" si="94">K31+K140+K152+K161+K168</f>
        <v>0</v>
      </c>
      <c r="L169" s="45">
        <f t="shared" si="94"/>
        <v>0</v>
      </c>
      <c r="M169" s="287"/>
      <c r="N169" s="45">
        <f t="shared" ref="N169:O169" si="95">N31+N140+N152+N161+N168</f>
        <v>0</v>
      </c>
      <c r="O169" s="45">
        <f t="shared" si="95"/>
        <v>0</v>
      </c>
      <c r="P169" s="45">
        <f>P31+P140+P152+P161+P168</f>
        <v>0</v>
      </c>
      <c r="Q169" s="45">
        <f t="shared" ref="Q169:R169" si="96">Q31+Q140+Q152+Q161+Q168</f>
        <v>0</v>
      </c>
      <c r="R169" s="45">
        <f t="shared" si="96"/>
        <v>0</v>
      </c>
      <c r="S169" s="780">
        <f t="shared" si="92"/>
        <v>0</v>
      </c>
    </row>
    <row r="170" spans="1:19" s="278" customFormat="1" ht="15" customHeight="1" x14ac:dyDescent="0.25">
      <c r="B170" s="300"/>
      <c r="C170" s="301"/>
      <c r="D170" s="301"/>
      <c r="E170" s="301"/>
      <c r="F170" s="302"/>
      <c r="G170" s="302"/>
      <c r="H170" s="392"/>
      <c r="I170" s="393"/>
      <c r="J170" s="372"/>
      <c r="K170" s="303"/>
      <c r="L170" s="162"/>
      <c r="M170" s="287"/>
      <c r="N170" s="303"/>
      <c r="O170" s="162"/>
      <c r="P170" s="287"/>
      <c r="Q170" s="162"/>
      <c r="R170" s="162" t="e">
        <f>#REF!-Q170</f>
        <v>#REF!</v>
      </c>
      <c r="S170" s="163">
        <f t="shared" si="86"/>
        <v>0</v>
      </c>
    </row>
    <row r="171" spans="1:19" s="278" customFormat="1" ht="33" customHeight="1" x14ac:dyDescent="0.25">
      <c r="A171" s="901" t="s">
        <v>353</v>
      </c>
      <c r="B171" s="901"/>
      <c r="C171" s="901"/>
      <c r="D171" s="901"/>
      <c r="E171" s="901"/>
      <c r="F171" s="901"/>
      <c r="G171" s="901"/>
      <c r="H171" s="394"/>
      <c r="I171" s="395"/>
      <c r="J171" s="372"/>
      <c r="K171" s="307"/>
      <c r="L171" s="304"/>
      <c r="M171" s="287"/>
      <c r="N171" s="307"/>
      <c r="O171" s="304"/>
      <c r="P171" s="287"/>
      <c r="Q171" s="304"/>
      <c r="R171" s="305"/>
      <c r="S171" s="306"/>
    </row>
    <row r="172" spans="1:19" ht="29.9" customHeight="1" x14ac:dyDescent="0.25">
      <c r="A172" s="128"/>
      <c r="B172" s="908" t="s">
        <v>354</v>
      </c>
      <c r="C172" s="908"/>
      <c r="D172" s="908"/>
      <c r="E172" s="908"/>
      <c r="F172" s="908"/>
      <c r="G172" s="908"/>
      <c r="H172" s="389"/>
      <c r="I172" s="390"/>
      <c r="J172" s="372"/>
      <c r="K172" s="279"/>
      <c r="L172" s="160"/>
      <c r="M172" s="287"/>
      <c r="N172" s="279"/>
      <c r="O172" s="160"/>
      <c r="P172" s="287"/>
      <c r="Q172" s="160"/>
      <c r="R172" s="160" t="e">
        <f>#REF!-Q172</f>
        <v>#REF!</v>
      </c>
      <c r="S172" s="161">
        <f t="shared" ref="S172" si="97">IFERROR(R172/$G172,0)</f>
        <v>0</v>
      </c>
    </row>
    <row r="173" spans="1:19" ht="20.149999999999999" customHeight="1" x14ac:dyDescent="0.25">
      <c r="A173" s="24"/>
      <c r="B173" s="25" t="s">
        <v>355</v>
      </c>
      <c r="C173" s="866"/>
      <c r="D173" s="866"/>
      <c r="E173" s="866"/>
      <c r="F173" s="26">
        <f>SUM(F174:F195)</f>
        <v>0</v>
      </c>
      <c r="G173" s="26">
        <f>SUM(G174:G195)</f>
        <v>0</v>
      </c>
      <c r="H173" s="387">
        <f>SUM(H174:H195)</f>
        <v>0</v>
      </c>
      <c r="I173" s="387">
        <f>SUM(I174:I195)</f>
        <v>0</v>
      </c>
      <c r="J173" s="372"/>
      <c r="K173" s="26">
        <f>SUM(K174:K195)</f>
        <v>0</v>
      </c>
      <c r="L173" s="26">
        <f>SUM(L174:L195)</f>
        <v>0</v>
      </c>
      <c r="M173" s="287"/>
      <c r="N173" s="26">
        <f t="shared" ref="N173:P173" si="98">SUM(N174:N191)</f>
        <v>0</v>
      </c>
      <c r="O173" s="26">
        <f t="shared" si="98"/>
        <v>0</v>
      </c>
      <c r="P173" s="26">
        <f t="shared" si="98"/>
        <v>0</v>
      </c>
      <c r="Q173" s="26">
        <f>SUM(Q174:Q195)</f>
        <v>0</v>
      </c>
      <c r="R173" s="26">
        <f>SUM(R174:R195)</f>
        <v>0</v>
      </c>
      <c r="S173" s="23">
        <f t="shared" ref="S173:S209" si="99">IFERROR(Q173/$G173,0)</f>
        <v>0</v>
      </c>
    </row>
    <row r="174" spans="1:19" ht="13" x14ac:dyDescent="0.25">
      <c r="A174" s="20"/>
      <c r="B174" s="288"/>
      <c r="C174" s="289"/>
      <c r="D174" s="442"/>
      <c r="E174" s="443"/>
      <c r="F174" s="444">
        <f t="shared" ref="F174:F188" si="100">D174*E174</f>
        <v>0</v>
      </c>
      <c r="G174" s="156">
        <f>F174*'Consolidated Budget'!H$8</f>
        <v>0</v>
      </c>
      <c r="H174" s="427"/>
      <c r="I174" s="428"/>
      <c r="J174" s="372"/>
      <c r="K174" s="286"/>
      <c r="L174" s="179"/>
      <c r="M174" s="287"/>
      <c r="N174" s="286"/>
      <c r="O174" s="179"/>
      <c r="P174" s="287"/>
      <c r="Q174" s="291">
        <f t="shared" ref="Q174:Q188" si="101">I174+L174+O174</f>
        <v>0</v>
      </c>
      <c r="R174" s="22">
        <f t="shared" ref="R174:R195" si="102">$G174-Q174</f>
        <v>0</v>
      </c>
      <c r="S174" s="466">
        <f t="shared" si="99"/>
        <v>0</v>
      </c>
    </row>
    <row r="175" spans="1:19" ht="13" x14ac:dyDescent="0.25">
      <c r="A175" s="20"/>
      <c r="B175" s="288"/>
      <c r="C175" s="289"/>
      <c r="D175" s="442"/>
      <c r="E175" s="445"/>
      <c r="F175" s="444">
        <f t="shared" si="100"/>
        <v>0</v>
      </c>
      <c r="G175" s="156">
        <f>F175*'Consolidated Budget'!H$8</f>
        <v>0</v>
      </c>
      <c r="H175" s="408"/>
      <c r="I175" s="429"/>
      <c r="J175" s="372"/>
      <c r="K175" s="286"/>
      <c r="L175" s="179"/>
      <c r="M175" s="287"/>
      <c r="N175" s="286"/>
      <c r="O175" s="179"/>
      <c r="P175" s="287"/>
      <c r="Q175" s="291">
        <f t="shared" si="101"/>
        <v>0</v>
      </c>
      <c r="R175" s="22">
        <f t="shared" si="102"/>
        <v>0</v>
      </c>
      <c r="S175" s="466">
        <f t="shared" si="99"/>
        <v>0</v>
      </c>
    </row>
    <row r="176" spans="1:19" ht="13" x14ac:dyDescent="0.25">
      <c r="A176" s="20"/>
      <c r="B176" s="288"/>
      <c r="C176" s="289"/>
      <c r="D176" s="442"/>
      <c r="E176" s="445"/>
      <c r="F176" s="444">
        <f t="shared" si="100"/>
        <v>0</v>
      </c>
      <c r="G176" s="156">
        <f>F176*'Consolidated Budget'!H$8</f>
        <v>0</v>
      </c>
      <c r="H176" s="408"/>
      <c r="I176" s="429"/>
      <c r="J176" s="372"/>
      <c r="K176" s="286"/>
      <c r="L176" s="179"/>
      <c r="M176" s="287"/>
      <c r="N176" s="286"/>
      <c r="O176" s="179"/>
      <c r="P176" s="287"/>
      <c r="Q176" s="291">
        <f t="shared" si="101"/>
        <v>0</v>
      </c>
      <c r="R176" s="22">
        <f t="shared" si="102"/>
        <v>0</v>
      </c>
      <c r="S176" s="23">
        <f t="shared" si="99"/>
        <v>0</v>
      </c>
    </row>
    <row r="177" spans="1:19" ht="13" x14ac:dyDescent="0.25">
      <c r="A177" s="20"/>
      <c r="B177" s="288"/>
      <c r="C177" s="289"/>
      <c r="D177" s="442"/>
      <c r="E177" s="445"/>
      <c r="F177" s="444">
        <f>D177*E177</f>
        <v>0</v>
      </c>
      <c r="G177" s="156">
        <f>F177*'Consolidated Budget'!H$8</f>
        <v>0</v>
      </c>
      <c r="H177" s="408"/>
      <c r="I177" s="429"/>
      <c r="J177" s="372"/>
      <c r="K177" s="286"/>
      <c r="L177" s="179"/>
      <c r="M177" s="287"/>
      <c r="N177" s="286"/>
      <c r="O177" s="179"/>
      <c r="P177" s="287"/>
      <c r="Q177" s="291">
        <f t="shared" si="101"/>
        <v>0</v>
      </c>
      <c r="R177" s="22">
        <f t="shared" si="102"/>
        <v>0</v>
      </c>
      <c r="S177" s="23">
        <f t="shared" si="99"/>
        <v>0</v>
      </c>
    </row>
    <row r="178" spans="1:19" ht="13" x14ac:dyDescent="0.25">
      <c r="A178" s="20"/>
      <c r="B178" s="288"/>
      <c r="C178" s="289"/>
      <c r="D178" s="442"/>
      <c r="E178" s="445"/>
      <c r="F178" s="444">
        <f t="shared" si="100"/>
        <v>0</v>
      </c>
      <c r="G178" s="156">
        <f>F178*'Consolidated Budget'!H$8</f>
        <v>0</v>
      </c>
      <c r="H178" s="408"/>
      <c r="I178" s="429"/>
      <c r="J178" s="372"/>
      <c r="K178" s="286"/>
      <c r="L178" s="179"/>
      <c r="M178" s="287"/>
      <c r="N178" s="286"/>
      <c r="O178" s="179"/>
      <c r="P178" s="287"/>
      <c r="Q178" s="291">
        <f t="shared" si="101"/>
        <v>0</v>
      </c>
      <c r="R178" s="22">
        <f t="shared" si="102"/>
        <v>0</v>
      </c>
      <c r="S178" s="23">
        <f t="shared" si="99"/>
        <v>0</v>
      </c>
    </row>
    <row r="179" spans="1:19" ht="13" x14ac:dyDescent="0.25">
      <c r="A179" s="20"/>
      <c r="B179" s="288"/>
      <c r="C179" s="289"/>
      <c r="D179" s="442"/>
      <c r="E179" s="443"/>
      <c r="F179" s="444">
        <f t="shared" si="100"/>
        <v>0</v>
      </c>
      <c r="G179" s="156">
        <f>F179*'Consolidated Budget'!H$8</f>
        <v>0</v>
      </c>
      <c r="H179" s="408"/>
      <c r="I179" s="429"/>
      <c r="J179" s="372"/>
      <c r="K179" s="286"/>
      <c r="L179" s="179"/>
      <c r="M179" s="287"/>
      <c r="N179" s="286"/>
      <c r="O179" s="179"/>
      <c r="P179" s="287"/>
      <c r="Q179" s="291">
        <f t="shared" si="101"/>
        <v>0</v>
      </c>
      <c r="R179" s="22">
        <f t="shared" si="102"/>
        <v>0</v>
      </c>
      <c r="S179" s="23">
        <f t="shared" si="99"/>
        <v>0</v>
      </c>
    </row>
    <row r="180" spans="1:19" ht="13" x14ac:dyDescent="0.25">
      <c r="A180" s="20"/>
      <c r="B180" s="288"/>
      <c r="C180" s="289"/>
      <c r="D180" s="442"/>
      <c r="E180" s="446"/>
      <c r="F180" s="444">
        <f t="shared" si="100"/>
        <v>0</v>
      </c>
      <c r="G180" s="156">
        <f>F180*'Consolidated Budget'!H$8</f>
        <v>0</v>
      </c>
      <c r="H180" s="408"/>
      <c r="I180" s="429"/>
      <c r="J180" s="372"/>
      <c r="K180" s="286"/>
      <c r="L180" s="179"/>
      <c r="M180" s="287"/>
      <c r="N180" s="286"/>
      <c r="O180" s="179"/>
      <c r="P180" s="287"/>
      <c r="Q180" s="291">
        <f t="shared" si="101"/>
        <v>0</v>
      </c>
      <c r="R180" s="22">
        <f t="shared" si="102"/>
        <v>0</v>
      </c>
      <c r="S180" s="23">
        <f t="shared" si="99"/>
        <v>0</v>
      </c>
    </row>
    <row r="181" spans="1:19" ht="13" x14ac:dyDescent="0.25">
      <c r="A181" s="20"/>
      <c r="B181" s="288"/>
      <c r="C181" s="289"/>
      <c r="D181" s="442"/>
      <c r="E181" s="446"/>
      <c r="F181" s="444">
        <f t="shared" si="100"/>
        <v>0</v>
      </c>
      <c r="G181" s="156">
        <f>F181*'Consolidated Budget'!H$8</f>
        <v>0</v>
      </c>
      <c r="H181" s="408"/>
      <c r="I181" s="429"/>
      <c r="J181" s="372"/>
      <c r="K181" s="286"/>
      <c r="L181" s="179"/>
      <c r="M181" s="287"/>
      <c r="N181" s="286"/>
      <c r="O181" s="179"/>
      <c r="P181" s="287"/>
      <c r="Q181" s="291">
        <f t="shared" si="101"/>
        <v>0</v>
      </c>
      <c r="R181" s="22">
        <f t="shared" si="102"/>
        <v>0</v>
      </c>
      <c r="S181" s="23">
        <f t="shared" si="99"/>
        <v>0</v>
      </c>
    </row>
    <row r="182" spans="1:19" ht="13" x14ac:dyDescent="0.25">
      <c r="A182" s="20"/>
      <c r="B182" s="288"/>
      <c r="C182" s="289"/>
      <c r="D182" s="442"/>
      <c r="E182" s="445"/>
      <c r="F182" s="444">
        <f t="shared" si="100"/>
        <v>0</v>
      </c>
      <c r="G182" s="156">
        <f>F182*'Consolidated Budget'!H$8</f>
        <v>0</v>
      </c>
      <c r="H182" s="408"/>
      <c r="I182" s="429"/>
      <c r="J182" s="372"/>
      <c r="K182" s="286"/>
      <c r="L182" s="179"/>
      <c r="M182" s="287"/>
      <c r="N182" s="286"/>
      <c r="O182" s="179"/>
      <c r="P182" s="287"/>
      <c r="Q182" s="291">
        <f t="shared" si="101"/>
        <v>0</v>
      </c>
      <c r="R182" s="22">
        <f t="shared" si="102"/>
        <v>0</v>
      </c>
      <c r="S182" s="23">
        <f t="shared" si="99"/>
        <v>0</v>
      </c>
    </row>
    <row r="183" spans="1:19" ht="13" x14ac:dyDescent="0.25">
      <c r="A183" s="20"/>
      <c r="B183" s="288"/>
      <c r="C183" s="289"/>
      <c r="D183" s="442"/>
      <c r="E183" s="445"/>
      <c r="F183" s="444">
        <f t="shared" si="100"/>
        <v>0</v>
      </c>
      <c r="G183" s="156">
        <f>F183*'Consolidated Budget'!H$8</f>
        <v>0</v>
      </c>
      <c r="H183" s="408"/>
      <c r="I183" s="429"/>
      <c r="J183" s="372"/>
      <c r="K183" s="286"/>
      <c r="L183" s="179"/>
      <c r="M183" s="287"/>
      <c r="N183" s="286"/>
      <c r="O183" s="179"/>
      <c r="P183" s="287"/>
      <c r="Q183" s="291">
        <f t="shared" si="101"/>
        <v>0</v>
      </c>
      <c r="R183" s="22">
        <f t="shared" si="102"/>
        <v>0</v>
      </c>
      <c r="S183" s="23">
        <f t="shared" si="99"/>
        <v>0</v>
      </c>
    </row>
    <row r="184" spans="1:19" ht="13" x14ac:dyDescent="0.25">
      <c r="A184" s="20"/>
      <c r="B184" s="288"/>
      <c r="C184" s="289"/>
      <c r="D184" s="442"/>
      <c r="E184" s="446"/>
      <c r="F184" s="444">
        <f t="shared" si="100"/>
        <v>0</v>
      </c>
      <c r="G184" s="156">
        <f>F184*'Consolidated Budget'!H$8</f>
        <v>0</v>
      </c>
      <c r="H184" s="408"/>
      <c r="I184" s="429"/>
      <c r="J184" s="372"/>
      <c r="K184" s="286"/>
      <c r="L184" s="179"/>
      <c r="M184" s="287"/>
      <c r="N184" s="286"/>
      <c r="O184" s="179"/>
      <c r="P184" s="287"/>
      <c r="Q184" s="291">
        <f t="shared" si="101"/>
        <v>0</v>
      </c>
      <c r="R184" s="22">
        <f t="shared" si="102"/>
        <v>0</v>
      </c>
      <c r="S184" s="23">
        <f t="shared" si="99"/>
        <v>0</v>
      </c>
    </row>
    <row r="185" spans="1:19" ht="13" x14ac:dyDescent="0.25">
      <c r="A185" s="20"/>
      <c r="B185" s="288"/>
      <c r="C185" s="289"/>
      <c r="D185" s="442"/>
      <c r="E185" s="443"/>
      <c r="F185" s="444">
        <f>D185*E185</f>
        <v>0</v>
      </c>
      <c r="G185" s="156">
        <f>F185*'Consolidated Budget'!H$8</f>
        <v>0</v>
      </c>
      <c r="H185" s="408"/>
      <c r="I185" s="429"/>
      <c r="J185" s="372"/>
      <c r="K185" s="286"/>
      <c r="L185" s="179"/>
      <c r="M185" s="287"/>
      <c r="N185" s="286"/>
      <c r="O185" s="179"/>
      <c r="P185" s="287"/>
      <c r="Q185" s="291">
        <f t="shared" si="101"/>
        <v>0</v>
      </c>
      <c r="R185" s="22">
        <f t="shared" si="102"/>
        <v>0</v>
      </c>
      <c r="S185" s="23">
        <f t="shared" si="99"/>
        <v>0</v>
      </c>
    </row>
    <row r="186" spans="1:19" ht="13" x14ac:dyDescent="0.25">
      <c r="A186" s="20"/>
      <c r="B186" s="288"/>
      <c r="C186" s="289"/>
      <c r="D186" s="442"/>
      <c r="E186" s="446"/>
      <c r="F186" s="444">
        <f t="shared" si="100"/>
        <v>0</v>
      </c>
      <c r="G186" s="156">
        <f>F186*'Consolidated Budget'!H$8</f>
        <v>0</v>
      </c>
      <c r="H186" s="408"/>
      <c r="I186" s="429"/>
      <c r="J186" s="372"/>
      <c r="K186" s="286"/>
      <c r="L186" s="179"/>
      <c r="M186" s="287"/>
      <c r="N186" s="286"/>
      <c r="O186" s="179"/>
      <c r="P186" s="287"/>
      <c r="Q186" s="291">
        <f t="shared" si="101"/>
        <v>0</v>
      </c>
      <c r="R186" s="22">
        <f t="shared" si="102"/>
        <v>0</v>
      </c>
      <c r="S186" s="23">
        <f t="shared" si="99"/>
        <v>0</v>
      </c>
    </row>
    <row r="187" spans="1:19" ht="13" x14ac:dyDescent="0.25">
      <c r="A187" s="20"/>
      <c r="B187" s="288"/>
      <c r="C187" s="289"/>
      <c r="D187" s="442"/>
      <c r="E187" s="443"/>
      <c r="F187" s="444">
        <f t="shared" si="100"/>
        <v>0</v>
      </c>
      <c r="G187" s="156">
        <f>F187*'Consolidated Budget'!H$8</f>
        <v>0</v>
      </c>
      <c r="H187" s="408"/>
      <c r="I187" s="429"/>
      <c r="J187" s="372"/>
      <c r="K187" s="286"/>
      <c r="L187" s="179"/>
      <c r="M187" s="287"/>
      <c r="N187" s="286"/>
      <c r="O187" s="179"/>
      <c r="P187" s="287"/>
      <c r="Q187" s="291">
        <f t="shared" si="101"/>
        <v>0</v>
      </c>
      <c r="R187" s="22">
        <f t="shared" si="102"/>
        <v>0</v>
      </c>
      <c r="S187" s="23">
        <f t="shared" si="99"/>
        <v>0</v>
      </c>
    </row>
    <row r="188" spans="1:19" ht="13" x14ac:dyDescent="0.25">
      <c r="A188" s="20"/>
      <c r="B188" s="288"/>
      <c r="C188" s="289"/>
      <c r="D188" s="442"/>
      <c r="E188" s="445"/>
      <c r="F188" s="444">
        <f t="shared" si="100"/>
        <v>0</v>
      </c>
      <c r="G188" s="156">
        <f>F188*'Consolidated Budget'!H$8</f>
        <v>0</v>
      </c>
      <c r="H188" s="447"/>
      <c r="I188" s="448"/>
      <c r="J188" s="372"/>
      <c r="K188" s="286"/>
      <c r="L188" s="179"/>
      <c r="M188" s="287"/>
      <c r="N188" s="286"/>
      <c r="O188" s="179"/>
      <c r="P188" s="287"/>
      <c r="Q188" s="291">
        <f t="shared" si="101"/>
        <v>0</v>
      </c>
      <c r="R188" s="22">
        <f t="shared" si="102"/>
        <v>0</v>
      </c>
      <c r="S188" s="23">
        <f t="shared" si="99"/>
        <v>0</v>
      </c>
    </row>
    <row r="189" spans="1:19" ht="13" x14ac:dyDescent="0.25">
      <c r="A189" s="20"/>
      <c r="B189" s="288"/>
      <c r="C189" s="289"/>
      <c r="D189" s="442"/>
      <c r="E189" s="443"/>
      <c r="F189" s="446">
        <v>0</v>
      </c>
      <c r="G189" s="156">
        <f>F189*'Consolidated Budget'!H$8</f>
        <v>0</v>
      </c>
      <c r="H189" s="447"/>
      <c r="I189" s="448"/>
      <c r="J189" s="372"/>
      <c r="K189" s="286"/>
      <c r="L189" s="179"/>
      <c r="M189" s="287"/>
      <c r="N189" s="286"/>
      <c r="O189" s="179"/>
      <c r="P189" s="287"/>
      <c r="Q189" s="291"/>
      <c r="R189" s="22">
        <f t="shared" si="102"/>
        <v>0</v>
      </c>
      <c r="S189" s="23">
        <f t="shared" si="99"/>
        <v>0</v>
      </c>
    </row>
    <row r="190" spans="1:19" ht="13" x14ac:dyDescent="0.25">
      <c r="A190" s="20"/>
      <c r="B190" s="288"/>
      <c r="C190" s="289"/>
      <c r="D190" s="442"/>
      <c r="E190" s="443"/>
      <c r="F190" s="446">
        <v>0</v>
      </c>
      <c r="G190" s="156">
        <f>F190*'Consolidated Budget'!H$8</f>
        <v>0</v>
      </c>
      <c r="H190" s="447"/>
      <c r="I190" s="448"/>
      <c r="J190" s="372"/>
      <c r="K190" s="286"/>
      <c r="L190" s="179"/>
      <c r="M190" s="287"/>
      <c r="N190" s="286"/>
      <c r="O190" s="179"/>
      <c r="P190" s="287"/>
      <c r="Q190" s="291"/>
      <c r="R190" s="22">
        <f t="shared" si="102"/>
        <v>0</v>
      </c>
      <c r="S190" s="23">
        <f t="shared" si="99"/>
        <v>0</v>
      </c>
    </row>
    <row r="191" spans="1:19" ht="13" x14ac:dyDescent="0.25">
      <c r="A191" s="20"/>
      <c r="B191" s="288"/>
      <c r="C191" s="289"/>
      <c r="D191" s="442"/>
      <c r="E191" s="445"/>
      <c r="F191" s="446">
        <v>0</v>
      </c>
      <c r="G191" s="156">
        <f>F191*'Consolidated Budget'!H$8</f>
        <v>0</v>
      </c>
      <c r="H191" s="447"/>
      <c r="I191" s="448"/>
      <c r="J191" s="372"/>
      <c r="K191" s="286"/>
      <c r="L191" s="179"/>
      <c r="M191" s="287"/>
      <c r="N191" s="286"/>
      <c r="O191" s="179"/>
      <c r="P191" s="287"/>
      <c r="Q191" s="291"/>
      <c r="R191" s="22">
        <f t="shared" si="102"/>
        <v>0</v>
      </c>
      <c r="S191" s="23">
        <f t="shared" si="99"/>
        <v>0</v>
      </c>
    </row>
    <row r="192" spans="1:19" ht="13" x14ac:dyDescent="0.25">
      <c r="A192" s="398"/>
      <c r="B192" s="449"/>
      <c r="C192" s="283"/>
      <c r="D192" s="442"/>
      <c r="E192" s="443"/>
      <c r="F192" s="444">
        <f t="shared" ref="F192:F194" si="103">D192*E192</f>
        <v>0</v>
      </c>
      <c r="G192" s="156">
        <f>F192*'Consolidated Budget'!H$8</f>
        <v>0</v>
      </c>
      <c r="H192" s="447"/>
      <c r="I192" s="448"/>
      <c r="J192" s="372"/>
      <c r="K192" s="296"/>
      <c r="L192" s="296"/>
      <c r="M192" s="287"/>
      <c r="N192" s="296"/>
      <c r="O192" s="296"/>
      <c r="P192" s="403"/>
      <c r="Q192" s="291">
        <f>I192+L192+O192</f>
        <v>0</v>
      </c>
      <c r="R192" s="22">
        <f t="shared" si="102"/>
        <v>0</v>
      </c>
      <c r="S192" s="23">
        <f t="shared" si="99"/>
        <v>0</v>
      </c>
    </row>
    <row r="193" spans="1:19" ht="13" x14ac:dyDescent="0.25">
      <c r="A193" s="398"/>
      <c r="B193" s="449"/>
      <c r="C193" s="283"/>
      <c r="D193" s="442"/>
      <c r="E193" s="443"/>
      <c r="F193" s="444">
        <f t="shared" si="103"/>
        <v>0</v>
      </c>
      <c r="G193" s="156">
        <f>F193*'Consolidated Budget'!H$8</f>
        <v>0</v>
      </c>
      <c r="H193" s="447"/>
      <c r="I193" s="450"/>
      <c r="J193" s="372"/>
      <c r="K193" s="296"/>
      <c r="L193" s="296"/>
      <c r="M193" s="287"/>
      <c r="N193" s="296"/>
      <c r="O193" s="296"/>
      <c r="P193" s="403"/>
      <c r="Q193" s="291">
        <f>I193+L193+O193</f>
        <v>0</v>
      </c>
      <c r="R193" s="22">
        <f t="shared" si="102"/>
        <v>0</v>
      </c>
      <c r="S193" s="23">
        <f t="shared" si="99"/>
        <v>0</v>
      </c>
    </row>
    <row r="194" spans="1:19" ht="13" x14ac:dyDescent="0.25">
      <c r="A194" s="398"/>
      <c r="B194" s="449"/>
      <c r="C194" s="283"/>
      <c r="D194" s="442"/>
      <c r="E194" s="443"/>
      <c r="F194" s="444">
        <f t="shared" si="103"/>
        <v>0</v>
      </c>
      <c r="G194" s="156">
        <f>F194*'Consolidated Budget'!H$8</f>
        <v>0</v>
      </c>
      <c r="H194" s="408"/>
      <c r="I194" s="409"/>
      <c r="J194" s="372"/>
      <c r="K194" s="296"/>
      <c r="L194" s="296"/>
      <c r="M194" s="287"/>
      <c r="N194" s="296"/>
      <c r="O194" s="296"/>
      <c r="P194" s="403"/>
      <c r="Q194" s="291">
        <f>I194+L194+O194</f>
        <v>0</v>
      </c>
      <c r="R194" s="22">
        <f t="shared" si="102"/>
        <v>0</v>
      </c>
      <c r="S194" s="23">
        <f t="shared" si="99"/>
        <v>0</v>
      </c>
    </row>
    <row r="195" spans="1:19" ht="13" x14ac:dyDescent="0.25">
      <c r="A195" s="398"/>
      <c r="B195" s="399"/>
      <c r="C195" s="400"/>
      <c r="D195" s="400"/>
      <c r="E195" s="401"/>
      <c r="F195" s="318"/>
      <c r="G195" s="318"/>
      <c r="H195" s="402"/>
      <c r="I195" s="402"/>
      <c r="J195" s="372"/>
      <c r="K195" s="296"/>
      <c r="L195" s="296"/>
      <c r="M195" s="287"/>
      <c r="N195" s="296"/>
      <c r="O195" s="296"/>
      <c r="P195" s="403"/>
      <c r="Q195" s="291">
        <f>I195+L195+O195</f>
        <v>0</v>
      </c>
      <c r="R195" s="22">
        <f t="shared" si="102"/>
        <v>0</v>
      </c>
      <c r="S195" s="23">
        <f t="shared" si="99"/>
        <v>0</v>
      </c>
    </row>
    <row r="196" spans="1:19" ht="13" x14ac:dyDescent="0.25">
      <c r="A196" s="24"/>
      <c r="B196" s="25" t="s">
        <v>59</v>
      </c>
      <c r="C196" s="903"/>
      <c r="D196" s="903"/>
      <c r="E196" s="903"/>
      <c r="F196" s="26">
        <f>SUM(F197:F206)</f>
        <v>0</v>
      </c>
      <c r="G196" s="26">
        <f>SUM(G197:G206)</f>
        <v>0</v>
      </c>
      <c r="H196" s="387">
        <f t="shared" ref="H196:I196" si="104">SUM(H197:H206)</f>
        <v>0</v>
      </c>
      <c r="I196" s="387">
        <f t="shared" si="104"/>
        <v>0</v>
      </c>
      <c r="J196" s="372"/>
      <c r="K196" s="26">
        <f t="shared" ref="K196:L196" si="105">SUM(K197:K206)</f>
        <v>0</v>
      </c>
      <c r="L196" s="26">
        <f t="shared" si="105"/>
        <v>0</v>
      </c>
      <c r="M196" s="287"/>
      <c r="N196" s="26">
        <f t="shared" ref="N196:R196" si="106">SUM(N197:N206)</f>
        <v>0</v>
      </c>
      <c r="O196" s="26">
        <f t="shared" si="106"/>
        <v>0</v>
      </c>
      <c r="P196" s="26">
        <f t="shared" si="106"/>
        <v>0</v>
      </c>
      <c r="Q196" s="26">
        <f t="shared" si="106"/>
        <v>0</v>
      </c>
      <c r="R196" s="26">
        <f t="shared" si="106"/>
        <v>0</v>
      </c>
      <c r="S196" s="23">
        <f t="shared" si="99"/>
        <v>0</v>
      </c>
    </row>
    <row r="197" spans="1:19" ht="14.5" x14ac:dyDescent="0.35">
      <c r="A197" s="20"/>
      <c r="B197" s="308"/>
      <c r="C197" s="297"/>
      <c r="D197" s="310"/>
      <c r="E197" s="297"/>
      <c r="F197" s="441">
        <f t="shared" ref="F197:F206" si="107">D197*E197</f>
        <v>0</v>
      </c>
      <c r="G197" s="156">
        <f>F197*'Consolidated Budget'!H$8</f>
        <v>0</v>
      </c>
      <c r="H197" s="427"/>
      <c r="I197" s="428"/>
      <c r="J197" s="372"/>
      <c r="K197" s="286"/>
      <c r="L197" s="179"/>
      <c r="M197" s="287"/>
      <c r="N197" s="286"/>
      <c r="O197" s="179"/>
      <c r="P197" s="287"/>
      <c r="Q197" s="291">
        <f t="shared" ref="Q197:Q207" si="108">I197+L197+O197</f>
        <v>0</v>
      </c>
      <c r="R197" s="22">
        <f t="shared" ref="R197:R206" si="109">$G197-Q197</f>
        <v>0</v>
      </c>
      <c r="S197" s="23">
        <f t="shared" si="99"/>
        <v>0</v>
      </c>
    </row>
    <row r="198" spans="1:19" ht="14.5" x14ac:dyDescent="0.35">
      <c r="A198" s="20"/>
      <c r="B198" s="311"/>
      <c r="C198" s="297"/>
      <c r="D198" s="310"/>
      <c r="E198" s="297"/>
      <c r="F198" s="441">
        <f t="shared" si="107"/>
        <v>0</v>
      </c>
      <c r="G198" s="156">
        <f>F198*'Consolidated Budget'!H$8</f>
        <v>0</v>
      </c>
      <c r="H198" s="408"/>
      <c r="I198" s="429"/>
      <c r="J198" s="372"/>
      <c r="K198" s="286"/>
      <c r="L198" s="179"/>
      <c r="M198" s="287"/>
      <c r="N198" s="286"/>
      <c r="O198" s="179"/>
      <c r="P198" s="287"/>
      <c r="Q198" s="291">
        <f t="shared" si="108"/>
        <v>0</v>
      </c>
      <c r="R198" s="22">
        <f t="shared" si="109"/>
        <v>0</v>
      </c>
      <c r="S198" s="23">
        <f t="shared" si="99"/>
        <v>0</v>
      </c>
    </row>
    <row r="199" spans="1:19" ht="14.5" x14ac:dyDescent="0.35">
      <c r="A199" s="20"/>
      <c r="B199" s="311"/>
      <c r="C199" s="297"/>
      <c r="D199" s="310"/>
      <c r="E199" s="297"/>
      <c r="F199" s="441">
        <f t="shared" si="107"/>
        <v>0</v>
      </c>
      <c r="G199" s="156">
        <f>F199*'Consolidated Budget'!H$8</f>
        <v>0</v>
      </c>
      <c r="H199" s="408"/>
      <c r="I199" s="429"/>
      <c r="J199" s="372"/>
      <c r="K199" s="286"/>
      <c r="L199" s="179"/>
      <c r="M199" s="287"/>
      <c r="N199" s="286"/>
      <c r="O199" s="179"/>
      <c r="P199" s="287"/>
      <c r="Q199" s="291">
        <f t="shared" si="108"/>
        <v>0</v>
      </c>
      <c r="R199" s="22">
        <f t="shared" si="109"/>
        <v>0</v>
      </c>
      <c r="S199" s="23">
        <f t="shared" si="99"/>
        <v>0</v>
      </c>
    </row>
    <row r="200" spans="1:19" ht="14.5" x14ac:dyDescent="0.35">
      <c r="A200" s="20"/>
      <c r="B200" s="311"/>
      <c r="C200" s="297"/>
      <c r="D200" s="310"/>
      <c r="E200" s="297"/>
      <c r="F200" s="441">
        <f t="shared" si="107"/>
        <v>0</v>
      </c>
      <c r="G200" s="156">
        <f>F200*'Consolidated Budget'!H$8</f>
        <v>0</v>
      </c>
      <c r="H200" s="408"/>
      <c r="I200" s="429"/>
      <c r="J200" s="372"/>
      <c r="K200" s="286"/>
      <c r="L200" s="179"/>
      <c r="M200" s="287"/>
      <c r="N200" s="286"/>
      <c r="O200" s="179"/>
      <c r="P200" s="287"/>
      <c r="Q200" s="291">
        <f t="shared" si="108"/>
        <v>0</v>
      </c>
      <c r="R200" s="22">
        <f t="shared" si="109"/>
        <v>0</v>
      </c>
      <c r="S200" s="23">
        <f t="shared" si="99"/>
        <v>0</v>
      </c>
    </row>
    <row r="201" spans="1:19" ht="14.5" x14ac:dyDescent="0.35">
      <c r="A201" s="20"/>
      <c r="B201" s="311"/>
      <c r="C201" s="297"/>
      <c r="D201" s="310"/>
      <c r="E201" s="297"/>
      <c r="F201" s="441">
        <f t="shared" si="107"/>
        <v>0</v>
      </c>
      <c r="G201" s="156">
        <f>F201*'Consolidated Budget'!H$8</f>
        <v>0</v>
      </c>
      <c r="H201" s="408"/>
      <c r="I201" s="429"/>
      <c r="J201" s="372"/>
      <c r="K201" s="286"/>
      <c r="L201" s="179"/>
      <c r="M201" s="287"/>
      <c r="N201" s="286"/>
      <c r="O201" s="179"/>
      <c r="P201" s="287"/>
      <c r="Q201" s="291">
        <f t="shared" si="108"/>
        <v>0</v>
      </c>
      <c r="R201" s="22">
        <f t="shared" si="109"/>
        <v>0</v>
      </c>
      <c r="S201" s="466">
        <f t="shared" si="99"/>
        <v>0</v>
      </c>
    </row>
    <row r="202" spans="1:19" ht="14.5" x14ac:dyDescent="0.35">
      <c r="A202" s="20"/>
      <c r="B202" s="311"/>
      <c r="C202" s="297"/>
      <c r="D202" s="310"/>
      <c r="E202" s="297"/>
      <c r="F202" s="441">
        <f t="shared" si="107"/>
        <v>0</v>
      </c>
      <c r="G202" s="156">
        <f>F202*'Consolidated Budget'!H$8</f>
        <v>0</v>
      </c>
      <c r="H202" s="452"/>
      <c r="I202" s="453"/>
      <c r="J202" s="372"/>
      <c r="K202" s="313"/>
      <c r="L202" s="312"/>
      <c r="M202" s="287"/>
      <c r="N202" s="313"/>
      <c r="O202" s="312"/>
      <c r="P202" s="287"/>
      <c r="Q202" s="291">
        <f t="shared" si="108"/>
        <v>0</v>
      </c>
      <c r="R202" s="22">
        <f t="shared" si="109"/>
        <v>0</v>
      </c>
      <c r="S202" s="466">
        <f t="shared" si="99"/>
        <v>0</v>
      </c>
    </row>
    <row r="203" spans="1:19" ht="14.5" x14ac:dyDescent="0.35">
      <c r="A203" s="20"/>
      <c r="B203" s="311"/>
      <c r="C203" s="297"/>
      <c r="D203" s="310"/>
      <c r="E203" s="297"/>
      <c r="F203" s="441">
        <f t="shared" si="107"/>
        <v>0</v>
      </c>
      <c r="G203" s="156">
        <f>F203*'Consolidated Budget'!H$8</f>
        <v>0</v>
      </c>
      <c r="H203" s="427"/>
      <c r="I203" s="428"/>
      <c r="J203" s="372"/>
      <c r="K203" s="286"/>
      <c r="L203" s="179"/>
      <c r="M203" s="287"/>
      <c r="N203" s="286"/>
      <c r="O203" s="179"/>
      <c r="P203" s="287"/>
      <c r="Q203" s="291">
        <f t="shared" si="108"/>
        <v>0</v>
      </c>
      <c r="R203" s="22">
        <f t="shared" si="109"/>
        <v>0</v>
      </c>
      <c r="S203" s="23">
        <f t="shared" si="99"/>
        <v>0</v>
      </c>
    </row>
    <row r="204" spans="1:19" ht="14.5" x14ac:dyDescent="0.35">
      <c r="A204" s="20"/>
      <c r="B204" s="311"/>
      <c r="C204" s="297"/>
      <c r="D204" s="310"/>
      <c r="E204" s="297"/>
      <c r="F204" s="441">
        <f t="shared" si="107"/>
        <v>0</v>
      </c>
      <c r="G204" s="156">
        <f>F204*'Consolidated Budget'!H$8</f>
        <v>0</v>
      </c>
      <c r="H204" s="452"/>
      <c r="I204" s="453"/>
      <c r="J204" s="372"/>
      <c r="K204" s="313"/>
      <c r="L204" s="312"/>
      <c r="M204" s="287"/>
      <c r="N204" s="313"/>
      <c r="O204" s="312"/>
      <c r="P204" s="287"/>
      <c r="Q204" s="291">
        <f t="shared" si="108"/>
        <v>0</v>
      </c>
      <c r="R204" s="22">
        <f t="shared" si="109"/>
        <v>0</v>
      </c>
      <c r="S204" s="23">
        <f t="shared" si="99"/>
        <v>0</v>
      </c>
    </row>
    <row r="205" spans="1:19" ht="40.75" customHeight="1" x14ac:dyDescent="0.25">
      <c r="A205" s="20"/>
      <c r="B205" s="538"/>
      <c r="C205" s="413"/>
      <c r="D205" s="297"/>
      <c r="E205" s="414"/>
      <c r="F205" s="441">
        <f>D205*E205</f>
        <v>0</v>
      </c>
      <c r="G205" s="156">
        <f>F205*'Consolidated Budget'!H$8</f>
        <v>0</v>
      </c>
      <c r="H205" s="454"/>
      <c r="I205" s="455"/>
      <c r="J205" s="372"/>
      <c r="K205" s="313"/>
      <c r="L205" s="312"/>
      <c r="M205" s="287"/>
      <c r="N205" s="313"/>
      <c r="O205" s="312"/>
      <c r="P205" s="287"/>
      <c r="Q205" s="291">
        <f t="shared" si="108"/>
        <v>0</v>
      </c>
      <c r="R205" s="22">
        <f t="shared" si="109"/>
        <v>0</v>
      </c>
      <c r="S205" s="23">
        <f t="shared" si="99"/>
        <v>0</v>
      </c>
    </row>
    <row r="206" spans="1:19" ht="18.649999999999999" customHeight="1" x14ac:dyDescent="0.25">
      <c r="A206" s="298"/>
      <c r="B206" s="538"/>
      <c r="C206" s="413"/>
      <c r="D206" s="297"/>
      <c r="E206" s="297"/>
      <c r="F206" s="441">
        <f t="shared" si="107"/>
        <v>0</v>
      </c>
      <c r="G206" s="156">
        <f>F206*'Consolidated Budget'!H$8</f>
        <v>0</v>
      </c>
      <c r="H206" s="427"/>
      <c r="I206" s="428"/>
      <c r="J206" s="372"/>
      <c r="K206" s="286"/>
      <c r="L206" s="179"/>
      <c r="M206" s="287"/>
      <c r="N206" s="286"/>
      <c r="O206" s="179"/>
      <c r="P206" s="287"/>
      <c r="Q206" s="291">
        <f t="shared" si="108"/>
        <v>0</v>
      </c>
      <c r="R206" s="22">
        <f t="shared" si="109"/>
        <v>0</v>
      </c>
      <c r="S206" s="466">
        <f t="shared" si="99"/>
        <v>0</v>
      </c>
    </row>
    <row r="207" spans="1:19" ht="18.649999999999999" customHeight="1" x14ac:dyDescent="0.25">
      <c r="A207" s="451"/>
      <c r="B207" s="545"/>
      <c r="C207" s="400"/>
      <c r="D207" s="400"/>
      <c r="E207" s="401"/>
      <c r="F207" s="318"/>
      <c r="G207" s="318"/>
      <c r="H207" s="402"/>
      <c r="I207" s="402"/>
      <c r="J207" s="372"/>
      <c r="K207" s="296"/>
      <c r="L207" s="296"/>
      <c r="M207" s="287"/>
      <c r="N207" s="296"/>
      <c r="O207" s="296"/>
      <c r="P207" s="403"/>
      <c r="Q207" s="291">
        <f t="shared" si="108"/>
        <v>0</v>
      </c>
      <c r="R207" s="176"/>
      <c r="S207" s="23">
        <f t="shared" si="99"/>
        <v>0</v>
      </c>
    </row>
    <row r="208" spans="1:19" ht="22.4" customHeight="1" x14ac:dyDescent="0.25">
      <c r="A208" s="899" t="s">
        <v>357</v>
      </c>
      <c r="B208" s="899"/>
      <c r="C208" s="899"/>
      <c r="D208" s="899"/>
      <c r="E208" s="899"/>
      <c r="F208" s="34">
        <f>F173+F196</f>
        <v>0</v>
      </c>
      <c r="G208" s="34">
        <f>G173+G196</f>
        <v>0</v>
      </c>
      <c r="H208" s="34">
        <f t="shared" ref="H208:I208" si="110">H173+H196</f>
        <v>0</v>
      </c>
      <c r="I208" s="34">
        <f t="shared" si="110"/>
        <v>0</v>
      </c>
      <c r="J208" s="372"/>
      <c r="K208" s="34">
        <f t="shared" ref="K208:L208" si="111">K173+K196</f>
        <v>0</v>
      </c>
      <c r="L208" s="34">
        <f t="shared" si="111"/>
        <v>0</v>
      </c>
      <c r="M208" s="287"/>
      <c r="N208" s="34">
        <f t="shared" ref="N208:R208" si="112">N173+N196</f>
        <v>0</v>
      </c>
      <c r="O208" s="34">
        <f t="shared" si="112"/>
        <v>0</v>
      </c>
      <c r="P208" s="34">
        <f t="shared" si="112"/>
        <v>0</v>
      </c>
      <c r="Q208" s="34">
        <f t="shared" si="112"/>
        <v>0</v>
      </c>
      <c r="R208" s="34">
        <f t="shared" si="112"/>
        <v>0</v>
      </c>
      <c r="S208" s="23">
        <f t="shared" si="99"/>
        <v>0</v>
      </c>
    </row>
    <row r="209" spans="1:19" s="278" customFormat="1" ht="33" customHeight="1" x14ac:dyDescent="0.25">
      <c r="A209" s="905" t="s">
        <v>358</v>
      </c>
      <c r="B209" s="906"/>
      <c r="C209" s="906"/>
      <c r="D209" s="906"/>
      <c r="E209" s="906"/>
      <c r="F209" s="45">
        <f>F208</f>
        <v>0</v>
      </c>
      <c r="G209" s="45">
        <f>G208</f>
        <v>0</v>
      </c>
      <c r="H209" s="404">
        <f t="shared" ref="H209:I209" si="113">H208</f>
        <v>0</v>
      </c>
      <c r="I209" s="404">
        <f t="shared" si="113"/>
        <v>0</v>
      </c>
      <c r="J209" s="372"/>
      <c r="K209" s="45">
        <f t="shared" ref="K209:L209" si="114">K208</f>
        <v>0</v>
      </c>
      <c r="L209" s="45">
        <f t="shared" si="114"/>
        <v>0</v>
      </c>
      <c r="M209" s="287"/>
      <c r="N209" s="45">
        <f t="shared" ref="N209:R209" si="115">N208</f>
        <v>0</v>
      </c>
      <c r="O209" s="45">
        <f t="shared" si="115"/>
        <v>0</v>
      </c>
      <c r="P209" s="45">
        <f t="shared" si="115"/>
        <v>0</v>
      </c>
      <c r="Q209" s="45">
        <f t="shared" si="115"/>
        <v>0</v>
      </c>
      <c r="R209" s="45">
        <f t="shared" si="115"/>
        <v>0</v>
      </c>
      <c r="S209" s="23">
        <f t="shared" si="99"/>
        <v>0</v>
      </c>
    </row>
    <row r="210" spans="1:19" ht="27" customHeight="1" x14ac:dyDescent="0.25">
      <c r="A210" s="907" t="s">
        <v>403</v>
      </c>
      <c r="B210" s="907"/>
      <c r="C210" s="907"/>
      <c r="D210" s="907"/>
      <c r="E210" s="907"/>
      <c r="F210" s="125">
        <f>IFERROR(F209/F211,0)</f>
        <v>0</v>
      </c>
      <c r="G210" s="206">
        <f>IFERROR(G209/G211,0)</f>
        <v>0</v>
      </c>
      <c r="H210" s="396">
        <f t="shared" ref="H210:I210" si="116">IFERROR(H209/H211,0)</f>
        <v>0</v>
      </c>
      <c r="I210" s="396">
        <f t="shared" si="116"/>
        <v>0</v>
      </c>
      <c r="J210" s="372"/>
      <c r="K210" s="314"/>
      <c r="L210" s="314"/>
      <c r="M210" s="287"/>
      <c r="N210" s="314"/>
      <c r="O210" s="314"/>
      <c r="P210" s="287"/>
      <c r="Q210" s="314"/>
      <c r="R210" s="314"/>
      <c r="S210" s="315"/>
    </row>
    <row r="211" spans="1:19" ht="26.15" customHeight="1" x14ac:dyDescent="0.25">
      <c r="A211" s="904" t="s">
        <v>360</v>
      </c>
      <c r="B211" s="904"/>
      <c r="C211" s="904"/>
      <c r="D211" s="904"/>
      <c r="E211" s="904"/>
      <c r="F211" s="49">
        <f>F169+F209</f>
        <v>0</v>
      </c>
      <c r="G211" s="50">
        <f>G169+G209</f>
        <v>0</v>
      </c>
      <c r="H211" s="397">
        <f t="shared" ref="H211:I211" si="117">H169+H209</f>
        <v>0</v>
      </c>
      <c r="I211" s="397">
        <f t="shared" si="117"/>
        <v>0</v>
      </c>
      <c r="J211" s="372"/>
      <c r="K211" s="361">
        <f t="shared" ref="K211:L211" si="118">K169+K209</f>
        <v>0</v>
      </c>
      <c r="L211" s="361">
        <f t="shared" si="118"/>
        <v>0</v>
      </c>
      <c r="M211" s="287"/>
      <c r="N211" s="361">
        <f t="shared" ref="N211:R211" si="119">N169+N209</f>
        <v>0</v>
      </c>
      <c r="O211" s="361">
        <f t="shared" si="119"/>
        <v>0</v>
      </c>
      <c r="P211" s="361">
        <f t="shared" si="119"/>
        <v>0</v>
      </c>
      <c r="Q211" s="361">
        <f t="shared" si="119"/>
        <v>0</v>
      </c>
      <c r="R211" s="361">
        <f t="shared" si="119"/>
        <v>0</v>
      </c>
      <c r="S211" s="23">
        <f t="shared" ref="S211:S213" si="120">IFERROR(Q211/$G211,0)</f>
        <v>0</v>
      </c>
    </row>
    <row r="212" spans="1:19" ht="22.4" customHeight="1" x14ac:dyDescent="0.25">
      <c r="A212" s="922" t="s">
        <v>71</v>
      </c>
      <c r="B212" s="923"/>
      <c r="C212" s="923"/>
      <c r="D212" s="923"/>
      <c r="E212" s="924"/>
      <c r="F212" s="49">
        <f>F211*2%</f>
        <v>0</v>
      </c>
      <c r="G212" s="49">
        <f>G211*2%</f>
        <v>0</v>
      </c>
      <c r="H212" s="397"/>
      <c r="I212" s="397"/>
      <c r="J212" s="372"/>
      <c r="K212" s="361"/>
      <c r="L212" s="361"/>
      <c r="M212" s="287"/>
      <c r="N212" s="361"/>
      <c r="O212" s="361"/>
      <c r="P212" s="287"/>
      <c r="Q212" s="291">
        <f>I212+L212+O212</f>
        <v>0</v>
      </c>
      <c r="R212" s="22">
        <f t="shared" ref="R212" si="121">$G212-Q212</f>
        <v>0</v>
      </c>
      <c r="S212" s="23">
        <f t="shared" si="120"/>
        <v>0</v>
      </c>
    </row>
    <row r="213" spans="1:19" ht="42.65" customHeight="1" x14ac:dyDescent="0.25">
      <c r="A213" s="920" t="s">
        <v>362</v>
      </c>
      <c r="B213" s="920"/>
      <c r="C213" s="920"/>
      <c r="D213" s="920"/>
      <c r="E213" s="921"/>
      <c r="F213" s="126">
        <f>SUM(F211:F212)</f>
        <v>0</v>
      </c>
      <c r="G213" s="207">
        <f>SUM(G211:G212)</f>
        <v>0</v>
      </c>
      <c r="H213" s="405">
        <f>SUM(H211:H212)</f>
        <v>0</v>
      </c>
      <c r="I213" s="405">
        <f>SUM(I211:I212)</f>
        <v>0</v>
      </c>
      <c r="J213" s="372"/>
      <c r="K213" s="207">
        <f>SUM(K211:K212)</f>
        <v>0</v>
      </c>
      <c r="L213" s="207">
        <f>SUM(L211:L212)</f>
        <v>0</v>
      </c>
      <c r="M213" s="287"/>
      <c r="N213" s="207">
        <f>SUM(N211:N212)</f>
        <v>0</v>
      </c>
      <c r="O213" s="207">
        <f>SUM(O211:O212)</f>
        <v>0</v>
      </c>
      <c r="P213" s="207">
        <f>SUM(P211:P212)</f>
        <v>0</v>
      </c>
      <c r="Q213" s="207">
        <f>SUM(Q211:Q212)</f>
        <v>0</v>
      </c>
      <c r="R213" s="207">
        <f>SUM(R211:R212)</f>
        <v>0</v>
      </c>
      <c r="S213" s="23">
        <f t="shared" si="120"/>
        <v>0</v>
      </c>
    </row>
    <row r="214" spans="1:19" ht="56.9" hidden="1" customHeight="1" x14ac:dyDescent="0.25">
      <c r="A214" s="909" t="s">
        <v>404</v>
      </c>
      <c r="B214" s="909"/>
      <c r="C214" s="909"/>
      <c r="D214" s="909"/>
      <c r="E214" s="909"/>
      <c r="F214" s="208">
        <f>F213-RBI!$I$49</f>
        <v>-7925661</v>
      </c>
      <c r="G214" s="208">
        <f>G213-RBI!$I$49</f>
        <v>-7925661</v>
      </c>
      <c r="J214" s="375"/>
      <c r="M214" s="458"/>
    </row>
  </sheetData>
  <sheetProtection formatCells="0" formatColumns="0" formatRows="0" insertColumns="0" insertRows="0" insertHyperlinks="0" deleteColumns="0" deleteRows="0" sort="0" autoFilter="0" pivotTables="0"/>
  <protectedRanges>
    <protectedRange sqref="K1:M30 M31 K32:M139 M152 K153:M160 M161 K162:M167 K170:M1048576 K141:M151 M140 M168:M169" name="Range1"/>
  </protectedRanges>
  <mergeCells count="51">
    <mergeCell ref="A210:E210"/>
    <mergeCell ref="A211:E211"/>
    <mergeCell ref="A212:E212"/>
    <mergeCell ref="A213:E213"/>
    <mergeCell ref="A214:E214"/>
    <mergeCell ref="A209:E209"/>
    <mergeCell ref="A152:E152"/>
    <mergeCell ref="B153:G153"/>
    <mergeCell ref="A161:E161"/>
    <mergeCell ref="B162:G162"/>
    <mergeCell ref="A168:E168"/>
    <mergeCell ref="A169:E169"/>
    <mergeCell ref="A171:G171"/>
    <mergeCell ref="B172:G172"/>
    <mergeCell ref="C173:E173"/>
    <mergeCell ref="C196:E196"/>
    <mergeCell ref="A208:E208"/>
    <mergeCell ref="B141:G141"/>
    <mergeCell ref="C42:E42"/>
    <mergeCell ref="C51:E51"/>
    <mergeCell ref="C60:E60"/>
    <mergeCell ref="C69:E69"/>
    <mergeCell ref="C78:E78"/>
    <mergeCell ref="C87:E87"/>
    <mergeCell ref="C96:E96"/>
    <mergeCell ref="C105:E105"/>
    <mergeCell ref="C118:E118"/>
    <mergeCell ref="C127:E127"/>
    <mergeCell ref="A140:E140"/>
    <mergeCell ref="C33:E33"/>
    <mergeCell ref="F4:G5"/>
    <mergeCell ref="H4:J4"/>
    <mergeCell ref="K4:M4"/>
    <mergeCell ref="N4:P4"/>
    <mergeCell ref="E4:E5"/>
    <mergeCell ref="P5:P6"/>
    <mergeCell ref="A8:G8"/>
    <mergeCell ref="B9:G9"/>
    <mergeCell ref="A31:E31"/>
    <mergeCell ref="B32:G32"/>
    <mergeCell ref="Q4:S4"/>
    <mergeCell ref="H5:I5"/>
    <mergeCell ref="J5:J6"/>
    <mergeCell ref="K5:L5"/>
    <mergeCell ref="M5:M6"/>
    <mergeCell ref="N5:O5"/>
    <mergeCell ref="A2:B2"/>
    <mergeCell ref="A3:B3"/>
    <mergeCell ref="A4:B6"/>
    <mergeCell ref="C4:C6"/>
    <mergeCell ref="D4:D6"/>
  </mergeCells>
  <conditionalFormatting sqref="F210:I210">
    <cfRule type="cellIs" dxfId="156" priority="7" operator="greaterThan">
      <formula>0.15</formula>
    </cfRule>
  </conditionalFormatting>
  <conditionalFormatting sqref="Z1:Z3">
    <cfRule type="cellIs" dxfId="155" priority="1" operator="lessThan">
      <formula>-110</formula>
    </cfRule>
    <cfRule type="cellIs" dxfId="154" priority="2" operator="greaterThan">
      <formula>110</formula>
    </cfRule>
  </conditionalFormatting>
  <conditionalFormatting sqref="Z1:AA3">
    <cfRule type="cellIs" dxfId="153" priority="3" operator="greaterThan">
      <formula>1.1</formula>
    </cfRule>
  </conditionalFormatting>
  <conditionalFormatting sqref="AA1:AA3">
    <cfRule type="cellIs" dxfId="152" priority="6" operator="lessThan">
      <formula>-1.1</formula>
    </cfRule>
  </conditionalFormatting>
  <conditionalFormatting sqref="BD1:BD3">
    <cfRule type="cellIs" dxfId="151" priority="4" operator="lessThan">
      <formula>-1.1</formula>
    </cfRule>
    <cfRule type="cellIs" dxfId="150"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2BDD-BB73-45FC-B02A-BF664B37779F}">
  <sheetPr>
    <tabColor rgb="FFFFFF00"/>
  </sheetPr>
  <dimension ref="A1:S214"/>
  <sheetViews>
    <sheetView showGridLines="0" showZeros="0" topLeftCell="A174" zoomScale="70" zoomScaleNormal="70" workbookViewId="0">
      <selection activeCell="A118" sqref="A118:XFD139"/>
    </sheetView>
  </sheetViews>
  <sheetFormatPr defaultColWidth="14.453125" defaultRowHeight="12.5" x14ac:dyDescent="0.25"/>
  <cols>
    <col min="1" max="1" width="11.453125" style="44" customWidth="1"/>
    <col min="2" max="2" width="45.54296875" style="319" customWidth="1"/>
    <col min="3" max="3" width="13.54296875" style="272" customWidth="1"/>
    <col min="4" max="4" width="12.453125" style="272" customWidth="1"/>
    <col min="5" max="5" width="16.453125" style="272" customWidth="1"/>
    <col min="6" max="6" width="18.54296875" style="269" customWidth="1"/>
    <col min="7" max="7" width="18.54296875" style="273" customWidth="1"/>
    <col min="8" max="9" width="15.54296875" style="269" customWidth="1"/>
    <col min="10" max="10" width="23.1796875" style="317" customWidth="1"/>
    <col min="11" max="11" width="26.453125" style="269" customWidth="1"/>
    <col min="12" max="12" width="15.54296875" style="269" customWidth="1"/>
    <col min="13" max="13" width="18.81640625" style="317" customWidth="1"/>
    <col min="14" max="14" width="26.453125" style="269" customWidth="1"/>
    <col min="15" max="15" width="15.54296875" style="269" customWidth="1"/>
    <col min="16" max="16" width="18.81640625" style="317" customWidth="1"/>
    <col min="17" max="17" width="15.54296875" style="269" customWidth="1"/>
    <col min="18" max="18" width="19.453125" style="270" customWidth="1"/>
    <col min="19" max="19" width="18.453125" style="316" customWidth="1"/>
    <col min="20" max="16384" width="14.453125" style="272"/>
  </cols>
  <sheetData>
    <row r="1" spans="1:19" s="268" customFormat="1" ht="18.649999999999999" customHeight="1" x14ac:dyDescent="0.45">
      <c r="A1" s="238" t="s">
        <v>112</v>
      </c>
      <c r="B1" s="239">
        <v>7.4999999999999997E-2</v>
      </c>
      <c r="C1" s="239"/>
      <c r="D1" s="265"/>
      <c r="E1" s="155"/>
      <c r="F1" s="266"/>
      <c r="G1" s="243"/>
      <c r="H1" s="244"/>
      <c r="I1" s="245"/>
      <c r="J1" s="267"/>
      <c r="K1" s="267"/>
      <c r="L1" s="267"/>
      <c r="M1" s="267"/>
      <c r="N1" s="267"/>
      <c r="O1" s="267"/>
      <c r="P1" s="267"/>
      <c r="Q1" s="267"/>
      <c r="R1" s="267"/>
      <c r="S1" s="267"/>
    </row>
    <row r="2" spans="1:19" ht="39.65" customHeight="1" x14ac:dyDescent="0.25">
      <c r="A2" s="897" t="s">
        <v>364</v>
      </c>
      <c r="B2" s="898"/>
      <c r="C2" s="525" t="s">
        <v>409</v>
      </c>
      <c r="D2" s="525"/>
      <c r="E2" s="525"/>
      <c r="F2" s="525"/>
      <c r="G2" s="525"/>
      <c r="H2" s="525"/>
      <c r="I2" s="525"/>
      <c r="J2" s="748"/>
      <c r="M2" s="271"/>
      <c r="P2" s="271"/>
      <c r="S2" s="256"/>
    </row>
    <row r="3" spans="1:19" ht="33.65" customHeight="1" x14ac:dyDescent="0.25">
      <c r="A3" s="897" t="s">
        <v>365</v>
      </c>
      <c r="B3" s="898"/>
      <c r="C3" s="526" t="s">
        <v>116</v>
      </c>
      <c r="D3" s="526"/>
      <c r="E3" s="526"/>
      <c r="F3" s="526"/>
      <c r="G3" s="526"/>
      <c r="H3" s="526"/>
      <c r="I3" s="526"/>
      <c r="J3" s="747"/>
      <c r="L3" s="273"/>
      <c r="M3" s="274"/>
      <c r="O3" s="273"/>
      <c r="P3" s="274"/>
      <c r="Q3" s="273"/>
      <c r="S3" s="256"/>
    </row>
    <row r="4" spans="1:19" ht="34.4" customHeight="1" x14ac:dyDescent="0.25">
      <c r="A4" s="918" t="s">
        <v>118</v>
      </c>
      <c r="B4" s="918"/>
      <c r="C4" s="919" t="s">
        <v>119</v>
      </c>
      <c r="D4" s="913" t="s">
        <v>120</v>
      </c>
      <c r="E4" s="914" t="s">
        <v>121</v>
      </c>
      <c r="F4" s="915" t="s">
        <v>122</v>
      </c>
      <c r="G4" s="915"/>
      <c r="H4" s="910" t="s">
        <v>123</v>
      </c>
      <c r="I4" s="910"/>
      <c r="J4" s="910"/>
      <c r="K4" s="928" t="s">
        <v>124</v>
      </c>
      <c r="L4" s="928"/>
      <c r="M4" s="928"/>
      <c r="N4" s="925" t="s">
        <v>125</v>
      </c>
      <c r="O4" s="925"/>
      <c r="P4" s="925"/>
      <c r="Q4" s="927" t="s">
        <v>126</v>
      </c>
      <c r="R4" s="927"/>
      <c r="S4" s="927"/>
    </row>
    <row r="5" spans="1:19" ht="37.4" customHeight="1" x14ac:dyDescent="0.25">
      <c r="A5" s="918"/>
      <c r="B5" s="918"/>
      <c r="C5" s="919"/>
      <c r="D5" s="913"/>
      <c r="E5" s="914"/>
      <c r="F5" s="915"/>
      <c r="G5" s="915"/>
      <c r="H5" s="912" t="s">
        <v>127</v>
      </c>
      <c r="I5" s="912"/>
      <c r="J5" s="911" t="s">
        <v>129</v>
      </c>
      <c r="K5" s="929" t="s">
        <v>127</v>
      </c>
      <c r="L5" s="929"/>
      <c r="M5" s="911" t="s">
        <v>129</v>
      </c>
      <c r="N5" s="926" t="s">
        <v>127</v>
      </c>
      <c r="O5" s="926"/>
      <c r="P5" s="911" t="s">
        <v>129</v>
      </c>
      <c r="Q5" s="381" t="s">
        <v>127</v>
      </c>
      <c r="R5" s="382" t="s">
        <v>128</v>
      </c>
      <c r="S5" s="382" t="s">
        <v>130</v>
      </c>
    </row>
    <row r="6" spans="1:19" ht="41.15" customHeight="1" x14ac:dyDescent="0.25">
      <c r="A6" s="918"/>
      <c r="B6" s="918"/>
      <c r="C6" s="919"/>
      <c r="D6" s="913"/>
      <c r="E6" s="546" t="s">
        <v>366</v>
      </c>
      <c r="F6" s="546" t="s">
        <v>366</v>
      </c>
      <c r="G6" s="547" t="s">
        <v>86</v>
      </c>
      <c r="H6" s="549" t="s">
        <v>366</v>
      </c>
      <c r="I6" s="550" t="s">
        <v>86</v>
      </c>
      <c r="J6" s="911"/>
      <c r="K6" s="383" t="s">
        <v>366</v>
      </c>
      <c r="L6" s="383" t="s">
        <v>86</v>
      </c>
      <c r="M6" s="911"/>
      <c r="N6" s="548" t="s">
        <v>367</v>
      </c>
      <c r="O6" s="548" t="s">
        <v>86</v>
      </c>
      <c r="P6" s="911"/>
      <c r="Q6" s="383" t="s">
        <v>86</v>
      </c>
      <c r="R6" s="383" t="s">
        <v>86</v>
      </c>
      <c r="S6" s="384" t="s">
        <v>132</v>
      </c>
    </row>
    <row r="7" spans="1:19" ht="13" thickBot="1" x14ac:dyDescent="0.3"/>
    <row r="8" spans="1:19" s="278" customFormat="1" ht="33" customHeight="1" thickBot="1" x14ac:dyDescent="0.3">
      <c r="A8" s="917" t="s">
        <v>133</v>
      </c>
      <c r="B8" s="917"/>
      <c r="C8" s="917"/>
      <c r="D8" s="917"/>
      <c r="E8" s="917"/>
      <c r="F8" s="917"/>
      <c r="G8" s="917"/>
      <c r="H8" s="275"/>
      <c r="I8" s="275"/>
      <c r="J8" s="373"/>
      <c r="K8" s="275"/>
      <c r="L8" s="275"/>
      <c r="M8" s="277"/>
      <c r="N8" s="275"/>
      <c r="O8" s="275"/>
      <c r="P8" s="277"/>
      <c r="Q8" s="275"/>
      <c r="R8" s="275"/>
      <c r="S8" s="276"/>
    </row>
    <row r="9" spans="1:19" ht="22.4" customHeight="1" x14ac:dyDescent="0.25">
      <c r="A9" s="128">
        <v>1</v>
      </c>
      <c r="B9" s="916" t="s">
        <v>368</v>
      </c>
      <c r="C9" s="916"/>
      <c r="D9" s="916"/>
      <c r="E9" s="916"/>
      <c r="F9" s="916"/>
      <c r="G9" s="916"/>
      <c r="H9" s="279"/>
      <c r="I9" s="280"/>
      <c r="J9" s="374"/>
      <c r="K9" s="279"/>
      <c r="L9" s="280"/>
      <c r="M9" s="282"/>
      <c r="N9" s="279"/>
      <c r="O9" s="280"/>
      <c r="P9" s="282"/>
      <c r="Q9" s="280"/>
      <c r="R9" s="280"/>
      <c r="S9" s="281"/>
    </row>
    <row r="10" spans="1:19" ht="13" x14ac:dyDescent="0.25">
      <c r="A10" s="538" t="s">
        <v>369</v>
      </c>
      <c r="B10" s="538"/>
      <c r="C10" s="283"/>
      <c r="D10" s="283"/>
      <c r="E10" s="284"/>
      <c r="F10" s="21">
        <f>(D10*E10)</f>
        <v>0</v>
      </c>
      <c r="G10" s="156">
        <f>F10*'Consolidated Budget'!I$8</f>
        <v>0</v>
      </c>
      <c r="H10" s="385"/>
      <c r="I10" s="386"/>
      <c r="J10" s="372"/>
      <c r="K10" s="286"/>
      <c r="L10" s="285"/>
      <c r="M10" s="287"/>
      <c r="N10" s="286"/>
      <c r="O10" s="285"/>
      <c r="P10" s="287"/>
      <c r="Q10" s="285"/>
      <c r="R10" s="22">
        <f t="shared" ref="R10:R30" si="0">$G10-Q10</f>
        <v>0</v>
      </c>
      <c r="S10" s="23">
        <f t="shared" ref="S10:S29" si="1">IFERROR(Q10/$G10,0)</f>
        <v>0</v>
      </c>
    </row>
    <row r="11" spans="1:19" ht="13" x14ac:dyDescent="0.25">
      <c r="A11" s="538" t="s">
        <v>370</v>
      </c>
      <c r="B11" s="538"/>
      <c r="C11" s="289" t="s">
        <v>371</v>
      </c>
      <c r="D11" s="289"/>
      <c r="E11" s="290"/>
      <c r="F11" s="406">
        <f>D11*E11</f>
        <v>0</v>
      </c>
      <c r="G11" s="156">
        <f>F11*'Consolidated Budget'!I$8</f>
        <v>0</v>
      </c>
      <c r="H11" s="408"/>
      <c r="I11" s="409"/>
      <c r="J11" s="372"/>
      <c r="K11" s="292">
        <v>0</v>
      </c>
      <c r="L11" s="292">
        <v>0</v>
      </c>
      <c r="M11" s="287"/>
      <c r="N11" s="292"/>
      <c r="O11" s="291"/>
      <c r="P11" s="287"/>
      <c r="Q11" s="291">
        <f t="shared" ref="Q11:Q30" si="2">I11+L11+O11</f>
        <v>0</v>
      </c>
      <c r="R11" s="22">
        <f t="shared" si="0"/>
        <v>0</v>
      </c>
      <c r="S11" s="23">
        <f t="shared" si="1"/>
        <v>0</v>
      </c>
    </row>
    <row r="12" spans="1:19" ht="13" x14ac:dyDescent="0.25">
      <c r="A12" s="538" t="s">
        <v>372</v>
      </c>
      <c r="B12" s="538"/>
      <c r="C12" s="283" t="s">
        <v>371</v>
      </c>
      <c r="D12" s="283"/>
      <c r="E12" s="284"/>
      <c r="F12" s="406">
        <f t="shared" ref="F12:F29" si="3">D12*E12</f>
        <v>0</v>
      </c>
      <c r="G12" s="156">
        <f>F12*'Consolidated Budget'!I$8</f>
        <v>0</v>
      </c>
      <c r="H12" s="408"/>
      <c r="I12" s="409"/>
      <c r="J12" s="372"/>
      <c r="K12" s="286"/>
      <c r="L12" s="291"/>
      <c r="M12" s="287"/>
      <c r="N12" s="286"/>
      <c r="O12" s="285"/>
      <c r="P12" s="287"/>
      <c r="Q12" s="291">
        <f t="shared" si="2"/>
        <v>0</v>
      </c>
      <c r="R12" s="22">
        <f t="shared" si="0"/>
        <v>0</v>
      </c>
      <c r="S12" s="23">
        <f t="shared" si="1"/>
        <v>0</v>
      </c>
    </row>
    <row r="13" spans="1:19" ht="13" x14ac:dyDescent="0.25">
      <c r="A13" s="538" t="s">
        <v>373</v>
      </c>
      <c r="B13" s="538"/>
      <c r="C13" s="283" t="s">
        <v>371</v>
      </c>
      <c r="D13" s="283"/>
      <c r="E13" s="284"/>
      <c r="F13" s="406">
        <f t="shared" si="3"/>
        <v>0</v>
      </c>
      <c r="G13" s="156">
        <f>F13*'Consolidated Budget'!I$8</f>
        <v>0</v>
      </c>
      <c r="H13" s="408"/>
      <c r="I13" s="410"/>
      <c r="J13" s="372"/>
      <c r="K13" s="286"/>
      <c r="L13" s="285"/>
      <c r="M13" s="287"/>
      <c r="N13" s="286"/>
      <c r="O13" s="285"/>
      <c r="P13" s="287"/>
      <c r="Q13" s="291">
        <f t="shared" si="2"/>
        <v>0</v>
      </c>
      <c r="R13" s="22">
        <f t="shared" si="0"/>
        <v>0</v>
      </c>
      <c r="S13" s="23">
        <f t="shared" si="1"/>
        <v>0</v>
      </c>
    </row>
    <row r="14" spans="1:19" ht="13" x14ac:dyDescent="0.25">
      <c r="A14" s="538" t="s">
        <v>374</v>
      </c>
      <c r="B14" s="538"/>
      <c r="C14" s="283" t="s">
        <v>371</v>
      </c>
      <c r="D14" s="283"/>
      <c r="E14" s="284"/>
      <c r="F14" s="406">
        <f t="shared" si="3"/>
        <v>0</v>
      </c>
      <c r="G14" s="156">
        <f>F14*'Consolidated Budget'!I$8</f>
        <v>0</v>
      </c>
      <c r="H14" s="408"/>
      <c r="I14" s="409"/>
      <c r="J14" s="372"/>
      <c r="K14" s="286"/>
      <c r="L14" s="285"/>
      <c r="M14" s="287"/>
      <c r="N14" s="286"/>
      <c r="O14" s="285"/>
      <c r="P14" s="287"/>
      <c r="Q14" s="291">
        <f t="shared" si="2"/>
        <v>0</v>
      </c>
      <c r="R14" s="22">
        <f t="shared" si="0"/>
        <v>0</v>
      </c>
      <c r="S14" s="23">
        <f t="shared" si="1"/>
        <v>0</v>
      </c>
    </row>
    <row r="15" spans="1:19" ht="13" x14ac:dyDescent="0.25">
      <c r="A15" s="538" t="s">
        <v>375</v>
      </c>
      <c r="B15" s="538"/>
      <c r="C15" s="283" t="s">
        <v>371</v>
      </c>
      <c r="D15" s="283"/>
      <c r="E15" s="284"/>
      <c r="F15" s="406">
        <f t="shared" si="3"/>
        <v>0</v>
      </c>
      <c r="G15" s="156">
        <f>F15*'Consolidated Budget'!I$8</f>
        <v>0</v>
      </c>
      <c r="H15" s="408"/>
      <c r="I15" s="409"/>
      <c r="J15" s="372"/>
      <c r="K15" s="286"/>
      <c r="L15" s="285"/>
      <c r="M15" s="287"/>
      <c r="N15" s="286"/>
      <c r="O15" s="285"/>
      <c r="P15" s="287"/>
      <c r="Q15" s="291">
        <f t="shared" si="2"/>
        <v>0</v>
      </c>
      <c r="R15" s="22">
        <f t="shared" si="0"/>
        <v>0</v>
      </c>
      <c r="S15" s="23">
        <f t="shared" si="1"/>
        <v>0</v>
      </c>
    </row>
    <row r="16" spans="1:19" ht="13" x14ac:dyDescent="0.25">
      <c r="A16" s="538" t="s">
        <v>376</v>
      </c>
      <c r="B16" s="538"/>
      <c r="C16" s="539" t="s">
        <v>371</v>
      </c>
      <c r="D16" s="539"/>
      <c r="E16" s="143"/>
      <c r="F16" s="540">
        <f t="shared" si="3"/>
        <v>0</v>
      </c>
      <c r="G16" s="156">
        <f>F16*'Consolidated Budget'!I$8</f>
        <v>0</v>
      </c>
      <c r="H16" s="408"/>
      <c r="I16" s="410"/>
      <c r="J16" s="372"/>
      <c r="K16" s="286"/>
      <c r="L16" s="285"/>
      <c r="M16" s="287"/>
      <c r="N16" s="286"/>
      <c r="O16" s="285"/>
      <c r="P16" s="287"/>
      <c r="Q16" s="291">
        <f t="shared" si="2"/>
        <v>0</v>
      </c>
      <c r="R16" s="22">
        <f t="shared" si="0"/>
        <v>0</v>
      </c>
      <c r="S16" s="23">
        <f t="shared" si="1"/>
        <v>0</v>
      </c>
    </row>
    <row r="17" spans="1:19" ht="13" x14ac:dyDescent="0.25">
      <c r="A17" s="538" t="s">
        <v>377</v>
      </c>
      <c r="B17" s="541"/>
      <c r="C17" s="542" t="s">
        <v>371</v>
      </c>
      <c r="D17" s="542"/>
      <c r="E17" s="543"/>
      <c r="F17" s="540">
        <f t="shared" si="3"/>
        <v>0</v>
      </c>
      <c r="G17" s="156">
        <f>F17*'Consolidated Budget'!I$8</f>
        <v>0</v>
      </c>
      <c r="H17" s="408"/>
      <c r="I17" s="410"/>
      <c r="J17" s="372"/>
      <c r="K17" s="292"/>
      <c r="L17" s="291"/>
      <c r="M17" s="287"/>
      <c r="N17" s="292"/>
      <c r="O17" s="291"/>
      <c r="P17" s="287"/>
      <c r="Q17" s="291">
        <f t="shared" si="2"/>
        <v>0</v>
      </c>
      <c r="R17" s="22">
        <f t="shared" si="0"/>
        <v>0</v>
      </c>
      <c r="S17" s="23">
        <f t="shared" si="1"/>
        <v>0</v>
      </c>
    </row>
    <row r="18" spans="1:19" ht="13" x14ac:dyDescent="0.25">
      <c r="A18" s="538" t="s">
        <v>378</v>
      </c>
      <c r="B18" s="541"/>
      <c r="C18" s="542" t="s">
        <v>371</v>
      </c>
      <c r="D18" s="542"/>
      <c r="E18" s="543"/>
      <c r="F18" s="540">
        <f>D18*E18</f>
        <v>0</v>
      </c>
      <c r="G18" s="156">
        <f>F18*'Consolidated Budget'!I$8</f>
        <v>0</v>
      </c>
      <c r="H18" s="408"/>
      <c r="I18" s="410"/>
      <c r="J18" s="372"/>
      <c r="K18" s="286"/>
      <c r="L18" s="285"/>
      <c r="M18" s="287"/>
      <c r="N18" s="286"/>
      <c r="O18" s="285"/>
      <c r="P18" s="287"/>
      <c r="Q18" s="291">
        <f t="shared" si="2"/>
        <v>0</v>
      </c>
      <c r="R18" s="22">
        <f t="shared" si="0"/>
        <v>0</v>
      </c>
      <c r="S18" s="23">
        <f t="shared" si="1"/>
        <v>0</v>
      </c>
    </row>
    <row r="19" spans="1:19" ht="13" x14ac:dyDescent="0.25">
      <c r="A19" s="538" t="s">
        <v>379</v>
      </c>
      <c r="B19" s="538"/>
      <c r="C19" s="539" t="s">
        <v>371</v>
      </c>
      <c r="D19" s="539"/>
      <c r="E19" s="143"/>
      <c r="F19" s="540">
        <f t="shared" si="3"/>
        <v>0</v>
      </c>
      <c r="G19" s="156">
        <f>F19*'Consolidated Budget'!I$8</f>
        <v>0</v>
      </c>
      <c r="H19" s="408"/>
      <c r="I19" s="410"/>
      <c r="J19" s="372"/>
      <c r="K19" s="286"/>
      <c r="L19" s="285"/>
      <c r="M19" s="287"/>
      <c r="N19" s="286"/>
      <c r="O19" s="285"/>
      <c r="P19" s="287"/>
      <c r="Q19" s="291">
        <f t="shared" si="2"/>
        <v>0</v>
      </c>
      <c r="R19" s="22">
        <f t="shared" si="0"/>
        <v>0</v>
      </c>
      <c r="S19" s="23">
        <f t="shared" si="1"/>
        <v>0</v>
      </c>
    </row>
    <row r="20" spans="1:19" ht="13" x14ac:dyDescent="0.25">
      <c r="A20" s="538" t="s">
        <v>380</v>
      </c>
      <c r="B20" s="538"/>
      <c r="C20" s="539" t="s">
        <v>371</v>
      </c>
      <c r="D20" s="539"/>
      <c r="E20" s="143"/>
      <c r="F20" s="540">
        <f t="shared" si="3"/>
        <v>0</v>
      </c>
      <c r="G20" s="156">
        <f>F20*'Consolidated Budget'!I$8</f>
        <v>0</v>
      </c>
      <c r="H20" s="408"/>
      <c r="I20" s="410"/>
      <c r="J20" s="372"/>
      <c r="K20" s="286"/>
      <c r="L20" s="285"/>
      <c r="M20" s="287"/>
      <c r="N20" s="286"/>
      <c r="O20" s="285"/>
      <c r="P20" s="287"/>
      <c r="Q20" s="291">
        <f t="shared" si="2"/>
        <v>0</v>
      </c>
      <c r="R20" s="22">
        <f t="shared" si="0"/>
        <v>0</v>
      </c>
      <c r="S20" s="466">
        <f t="shared" si="1"/>
        <v>0</v>
      </c>
    </row>
    <row r="21" spans="1:19" ht="13" x14ac:dyDescent="0.25">
      <c r="A21" s="538" t="s">
        <v>381</v>
      </c>
      <c r="B21" s="538"/>
      <c r="C21" s="539" t="s">
        <v>371</v>
      </c>
      <c r="D21" s="539"/>
      <c r="E21" s="143"/>
      <c r="F21" s="540">
        <f t="shared" si="3"/>
        <v>0</v>
      </c>
      <c r="G21" s="156">
        <f>F21*'Consolidated Budget'!I$8</f>
        <v>0</v>
      </c>
      <c r="H21" s="408"/>
      <c r="I21" s="410"/>
      <c r="J21" s="372"/>
      <c r="K21" s="286"/>
      <c r="L21" s="285"/>
      <c r="M21" s="287"/>
      <c r="N21" s="286"/>
      <c r="O21" s="285"/>
      <c r="P21" s="287"/>
      <c r="Q21" s="291">
        <f t="shared" si="2"/>
        <v>0</v>
      </c>
      <c r="R21" s="22">
        <f t="shared" si="0"/>
        <v>0</v>
      </c>
      <c r="S21" s="23">
        <f t="shared" si="1"/>
        <v>0</v>
      </c>
    </row>
    <row r="22" spans="1:19" ht="13" x14ac:dyDescent="0.25">
      <c r="A22" s="538" t="s">
        <v>382</v>
      </c>
      <c r="B22" s="538"/>
      <c r="C22" s="539" t="s">
        <v>371</v>
      </c>
      <c r="D22" s="539"/>
      <c r="E22" s="143"/>
      <c r="F22" s="540">
        <f t="shared" si="3"/>
        <v>0</v>
      </c>
      <c r="G22" s="156">
        <f>F22*'Consolidated Budget'!I$8</f>
        <v>0</v>
      </c>
      <c r="H22" s="408"/>
      <c r="I22" s="410"/>
      <c r="J22" s="372"/>
      <c r="K22" s="286"/>
      <c r="L22" s="285"/>
      <c r="M22" s="287"/>
      <c r="N22" s="286"/>
      <c r="O22" s="285"/>
      <c r="P22" s="287"/>
      <c r="Q22" s="291">
        <f t="shared" si="2"/>
        <v>0</v>
      </c>
      <c r="R22" s="22">
        <f t="shared" si="0"/>
        <v>0</v>
      </c>
      <c r="S22" s="23">
        <f t="shared" si="1"/>
        <v>0</v>
      </c>
    </row>
    <row r="23" spans="1:19" ht="13" x14ac:dyDescent="0.25">
      <c r="A23" s="538" t="s">
        <v>383</v>
      </c>
      <c r="B23" s="538"/>
      <c r="C23" s="539" t="s">
        <v>371</v>
      </c>
      <c r="D23" s="539"/>
      <c r="E23" s="143"/>
      <c r="F23" s="540">
        <f>D23*E23</f>
        <v>0</v>
      </c>
      <c r="G23" s="156">
        <f>F23*'Consolidated Budget'!I$8</f>
        <v>0</v>
      </c>
      <c r="H23" s="408"/>
      <c r="I23" s="410"/>
      <c r="J23" s="372"/>
      <c r="K23" s="292"/>
      <c r="L23" s="291"/>
      <c r="M23" s="287"/>
      <c r="N23" s="292"/>
      <c r="O23" s="291"/>
      <c r="P23" s="287"/>
      <c r="Q23" s="291">
        <f t="shared" si="2"/>
        <v>0</v>
      </c>
      <c r="R23" s="22">
        <f t="shared" si="0"/>
        <v>0</v>
      </c>
      <c r="S23" s="23">
        <f t="shared" si="1"/>
        <v>0</v>
      </c>
    </row>
    <row r="24" spans="1:19" ht="13" x14ac:dyDescent="0.25">
      <c r="A24" s="538" t="s">
        <v>384</v>
      </c>
      <c r="B24" s="541"/>
      <c r="C24" s="542" t="s">
        <v>371</v>
      </c>
      <c r="D24" s="542"/>
      <c r="E24" s="543"/>
      <c r="F24" s="540">
        <f>D24*E24</f>
        <v>0</v>
      </c>
      <c r="G24" s="156">
        <f>F24*'Consolidated Budget'!I$8</f>
        <v>0</v>
      </c>
      <c r="H24" s="408"/>
      <c r="I24" s="410"/>
      <c r="J24" s="372"/>
      <c r="K24" s="286"/>
      <c r="L24" s="285"/>
      <c r="M24" s="287"/>
      <c r="N24" s="286"/>
      <c r="O24" s="285"/>
      <c r="P24" s="287"/>
      <c r="Q24" s="291">
        <f t="shared" si="2"/>
        <v>0</v>
      </c>
      <c r="R24" s="22">
        <f t="shared" si="0"/>
        <v>0</v>
      </c>
      <c r="S24" s="23">
        <f t="shared" si="1"/>
        <v>0</v>
      </c>
    </row>
    <row r="25" spans="1:19" ht="13" x14ac:dyDescent="0.25">
      <c r="A25" s="538" t="s">
        <v>385</v>
      </c>
      <c r="B25" s="538"/>
      <c r="C25" s="539" t="s">
        <v>371</v>
      </c>
      <c r="D25" s="539"/>
      <c r="E25" s="143"/>
      <c r="F25" s="540">
        <f>D25*E25</f>
        <v>0</v>
      </c>
      <c r="G25" s="156">
        <f>F25*'Consolidated Budget'!I$8</f>
        <v>0</v>
      </c>
      <c r="H25" s="408"/>
      <c r="I25" s="410"/>
      <c r="J25" s="372"/>
      <c r="K25" s="286"/>
      <c r="L25" s="285"/>
      <c r="M25" s="287"/>
      <c r="N25" s="286"/>
      <c r="O25" s="285"/>
      <c r="P25" s="287"/>
      <c r="Q25" s="291">
        <f t="shared" si="2"/>
        <v>0</v>
      </c>
      <c r="R25" s="22">
        <f t="shared" si="0"/>
        <v>0</v>
      </c>
      <c r="S25" s="23">
        <f t="shared" si="1"/>
        <v>0</v>
      </c>
    </row>
    <row r="26" spans="1:19" ht="13" x14ac:dyDescent="0.25">
      <c r="A26" s="538" t="s">
        <v>386</v>
      </c>
      <c r="B26" s="538"/>
      <c r="C26" s="539" t="s">
        <v>371</v>
      </c>
      <c r="D26" s="539"/>
      <c r="E26" s="143"/>
      <c r="F26" s="540">
        <f t="shared" si="3"/>
        <v>0</v>
      </c>
      <c r="G26" s="156">
        <f>F26*'Consolidated Budget'!I$8</f>
        <v>0</v>
      </c>
      <c r="H26" s="408"/>
      <c r="I26" s="410"/>
      <c r="J26" s="372"/>
      <c r="K26" s="286"/>
      <c r="L26" s="285"/>
      <c r="M26" s="287"/>
      <c r="N26" s="286"/>
      <c r="O26" s="285"/>
      <c r="P26" s="287"/>
      <c r="Q26" s="291">
        <f t="shared" si="2"/>
        <v>0</v>
      </c>
      <c r="R26" s="22">
        <f t="shared" si="0"/>
        <v>0</v>
      </c>
      <c r="S26" s="23">
        <f t="shared" si="1"/>
        <v>0</v>
      </c>
    </row>
    <row r="27" spans="1:19" ht="13" x14ac:dyDescent="0.25">
      <c r="A27" s="538" t="s">
        <v>387</v>
      </c>
      <c r="B27" s="538"/>
      <c r="C27" s="539" t="s">
        <v>371</v>
      </c>
      <c r="D27" s="539"/>
      <c r="E27" s="544"/>
      <c r="F27" s="540">
        <f t="shared" si="3"/>
        <v>0</v>
      </c>
      <c r="G27" s="156">
        <f>F27*'Consolidated Budget'!I$8</f>
        <v>0</v>
      </c>
      <c r="H27" s="408"/>
      <c r="I27" s="410"/>
      <c r="J27" s="372"/>
      <c r="K27" s="286"/>
      <c r="L27" s="285"/>
      <c r="M27" s="287"/>
      <c r="N27" s="286"/>
      <c r="O27" s="285"/>
      <c r="P27" s="287"/>
      <c r="Q27" s="291">
        <f t="shared" si="2"/>
        <v>0</v>
      </c>
      <c r="R27" s="22">
        <f t="shared" si="0"/>
        <v>0</v>
      </c>
      <c r="S27" s="23">
        <f t="shared" si="1"/>
        <v>0</v>
      </c>
    </row>
    <row r="28" spans="1:19" ht="13" x14ac:dyDescent="0.25">
      <c r="A28" s="538" t="s">
        <v>388</v>
      </c>
      <c r="B28" s="538"/>
      <c r="C28" s="539" t="s">
        <v>371</v>
      </c>
      <c r="D28" s="539"/>
      <c r="E28" s="143"/>
      <c r="F28" s="540">
        <f t="shared" si="3"/>
        <v>0</v>
      </c>
      <c r="G28" s="156">
        <f>F28*'Consolidated Budget'!I$8</f>
        <v>0</v>
      </c>
      <c r="H28" s="408"/>
      <c r="I28" s="410"/>
      <c r="J28" s="372"/>
      <c r="K28" s="286"/>
      <c r="L28" s="285"/>
      <c r="M28" s="287"/>
      <c r="N28" s="286"/>
      <c r="O28" s="285"/>
      <c r="P28" s="287"/>
      <c r="Q28" s="291">
        <f t="shared" si="2"/>
        <v>0</v>
      </c>
      <c r="R28" s="22">
        <f t="shared" si="0"/>
        <v>0</v>
      </c>
      <c r="S28" s="466">
        <f t="shared" si="1"/>
        <v>0</v>
      </c>
    </row>
    <row r="29" spans="1:19" ht="13" x14ac:dyDescent="0.25">
      <c r="A29" s="538" t="s">
        <v>389</v>
      </c>
      <c r="B29" s="538"/>
      <c r="C29" s="539" t="s">
        <v>371</v>
      </c>
      <c r="D29" s="539"/>
      <c r="E29" s="143"/>
      <c r="F29" s="540">
        <f t="shared" si="3"/>
        <v>0</v>
      </c>
      <c r="G29" s="156">
        <f>F29*'Consolidated Budget'!I$8</f>
        <v>0</v>
      </c>
      <c r="H29" s="408"/>
      <c r="I29" s="410"/>
      <c r="J29" s="372"/>
      <c r="K29" s="292"/>
      <c r="L29" s="291"/>
      <c r="M29" s="287"/>
      <c r="N29" s="292"/>
      <c r="O29" s="291"/>
      <c r="P29" s="287"/>
      <c r="Q29" s="291">
        <f t="shared" si="2"/>
        <v>0</v>
      </c>
      <c r="R29" s="22">
        <f t="shared" si="0"/>
        <v>0</v>
      </c>
      <c r="S29" s="23">
        <f t="shared" si="1"/>
        <v>0</v>
      </c>
    </row>
    <row r="30" spans="1:19" ht="13" x14ac:dyDescent="0.25">
      <c r="A30" s="398"/>
      <c r="B30" s="399"/>
      <c r="C30" s="400"/>
      <c r="D30" s="400"/>
      <c r="E30" s="401"/>
      <c r="F30" s="318"/>
      <c r="G30" s="415"/>
      <c r="H30" s="416"/>
      <c r="I30" s="416"/>
      <c r="J30" s="372"/>
      <c r="K30" s="296"/>
      <c r="L30" s="296"/>
      <c r="M30" s="287"/>
      <c r="N30" s="296"/>
      <c r="O30" s="296"/>
      <c r="P30" s="403"/>
      <c r="Q30" s="291">
        <f t="shared" si="2"/>
        <v>0</v>
      </c>
      <c r="R30" s="22">
        <f t="shared" si="0"/>
        <v>0</v>
      </c>
      <c r="S30" s="23">
        <f t="shared" ref="S30" si="4">IFERROR(R30/$G30,0)</f>
        <v>0</v>
      </c>
    </row>
    <row r="31" spans="1:19" ht="22.4" customHeight="1" x14ac:dyDescent="0.25">
      <c r="A31" s="899" t="s">
        <v>135</v>
      </c>
      <c r="B31" s="899"/>
      <c r="C31" s="899"/>
      <c r="D31" s="899"/>
      <c r="E31" s="899"/>
      <c r="F31" s="34">
        <f>SUM(F10:F29)</f>
        <v>0</v>
      </c>
      <c r="G31" s="34">
        <f t="shared" ref="G31:I31" si="5">SUM(G10:G29)</f>
        <v>0</v>
      </c>
      <c r="H31" s="34">
        <f t="shared" si="5"/>
        <v>0</v>
      </c>
      <c r="I31" s="34">
        <f t="shared" si="5"/>
        <v>0</v>
      </c>
      <c r="J31" s="372"/>
      <c r="K31" s="34">
        <f t="shared" ref="K31:L31" si="6">SUM(K10:K29)</f>
        <v>0</v>
      </c>
      <c r="L31" s="34">
        <f t="shared" si="6"/>
        <v>0</v>
      </c>
      <c r="M31" s="287"/>
      <c r="N31" s="34">
        <f t="shared" ref="N31:O31" si="7">SUM(N10:N29)</f>
        <v>0</v>
      </c>
      <c r="O31" s="34">
        <f t="shared" si="7"/>
        <v>0</v>
      </c>
      <c r="P31" s="34"/>
      <c r="Q31" s="34">
        <f t="shared" ref="Q31:R31" si="8">SUM(Q10:Q29)</f>
        <v>0</v>
      </c>
      <c r="R31" s="34">
        <f t="shared" si="8"/>
        <v>0</v>
      </c>
      <c r="S31" s="23">
        <f t="shared" ref="S31" si="9">IFERROR(Q31/$G31,0)</f>
        <v>0</v>
      </c>
    </row>
    <row r="32" spans="1:19" ht="29.9" customHeight="1" x14ac:dyDescent="0.25">
      <c r="A32" s="128">
        <v>2</v>
      </c>
      <c r="B32" s="900" t="s">
        <v>390</v>
      </c>
      <c r="C32" s="900"/>
      <c r="D32" s="900"/>
      <c r="E32" s="900"/>
      <c r="F32" s="900"/>
      <c r="G32" s="900"/>
      <c r="H32" s="389"/>
      <c r="I32" s="390"/>
      <c r="J32" s="372"/>
      <c r="K32" s="279"/>
      <c r="L32" s="160"/>
      <c r="M32" s="287"/>
      <c r="N32" s="279"/>
      <c r="O32" s="160"/>
      <c r="P32" s="287"/>
      <c r="Q32" s="160"/>
      <c r="R32" s="160" t="e">
        <f>#REF!-Q32</f>
        <v>#REF!</v>
      </c>
      <c r="S32" s="161">
        <f t="shared" ref="S32" si="10">IFERROR(R32/$G32,0)</f>
        <v>0</v>
      </c>
    </row>
    <row r="33" spans="1:19" ht="13" x14ac:dyDescent="0.25">
      <c r="A33" s="24" t="s">
        <v>137</v>
      </c>
      <c r="B33" s="24" t="s">
        <v>48</v>
      </c>
      <c r="C33" s="866"/>
      <c r="D33" s="866"/>
      <c r="E33" s="866"/>
      <c r="F33" s="26">
        <f>SUM(F34:F41)</f>
        <v>0</v>
      </c>
      <c r="G33" s="26">
        <f>SUM(G34:G41)</f>
        <v>0</v>
      </c>
      <c r="H33" s="387">
        <f t="shared" ref="H33:I33" si="11">SUM(H34:H41)</f>
        <v>0</v>
      </c>
      <c r="I33" s="387">
        <f t="shared" si="11"/>
        <v>0</v>
      </c>
      <c r="J33" s="372"/>
      <c r="K33" s="26">
        <f t="shared" ref="K33:L33" si="12">SUM(K34:K41)</f>
        <v>0</v>
      </c>
      <c r="L33" s="26">
        <f t="shared" si="12"/>
        <v>0</v>
      </c>
      <c r="M33" s="287"/>
      <c r="N33" s="26">
        <f t="shared" ref="N33:S33" si="13">SUM(N34:N41)</f>
        <v>0</v>
      </c>
      <c r="O33" s="26">
        <f t="shared" si="13"/>
        <v>0</v>
      </c>
      <c r="P33" s="26">
        <f t="shared" si="13"/>
        <v>0</v>
      </c>
      <c r="Q33" s="26">
        <f t="shared" si="13"/>
        <v>0</v>
      </c>
      <c r="R33" s="26">
        <f t="shared" si="13"/>
        <v>0</v>
      </c>
      <c r="S33" s="26">
        <f t="shared" si="13"/>
        <v>0</v>
      </c>
    </row>
    <row r="34" spans="1:19" ht="13" x14ac:dyDescent="0.25">
      <c r="A34" s="28" t="s">
        <v>138</v>
      </c>
      <c r="B34" s="288"/>
      <c r="C34" s="289"/>
      <c r="D34" s="289"/>
      <c r="E34" s="290"/>
      <c r="F34" s="29">
        <f t="shared" ref="F34:F41" si="14">D34*E34</f>
        <v>0</v>
      </c>
      <c r="G34" s="156">
        <f>F34*'Consolidated Budget'!I$8</f>
        <v>0</v>
      </c>
      <c r="H34" s="385"/>
      <c r="I34" s="385"/>
      <c r="J34" s="372"/>
      <c r="K34" s="286"/>
      <c r="L34" s="179"/>
      <c r="M34" s="287"/>
      <c r="N34" s="286"/>
      <c r="O34" s="179"/>
      <c r="P34" s="287"/>
      <c r="Q34" s="291">
        <f t="shared" ref="Q34:Q41" si="15">I34+L34+O34</f>
        <v>0</v>
      </c>
      <c r="R34" s="22">
        <f t="shared" ref="R34:R41" si="16">$G34-Q34</f>
        <v>0</v>
      </c>
      <c r="S34" s="23">
        <f t="shared" ref="S34:S97" si="17">IFERROR(Q34/$G34,0)</f>
        <v>0</v>
      </c>
    </row>
    <row r="35" spans="1:19" ht="13" x14ac:dyDescent="0.25">
      <c r="A35" s="20" t="s">
        <v>139</v>
      </c>
      <c r="B35" s="178"/>
      <c r="C35" s="283"/>
      <c r="D35" s="283"/>
      <c r="E35" s="284"/>
      <c r="F35" s="21">
        <f t="shared" si="14"/>
        <v>0</v>
      </c>
      <c r="G35" s="156">
        <f>F35*'Consolidated Budget'!I$8</f>
        <v>0</v>
      </c>
      <c r="H35" s="385"/>
      <c r="I35" s="385"/>
      <c r="J35" s="372"/>
      <c r="K35" s="286"/>
      <c r="L35" s="179"/>
      <c r="M35" s="287"/>
      <c r="N35" s="286"/>
      <c r="O35" s="179"/>
      <c r="P35" s="287"/>
      <c r="Q35" s="291">
        <f t="shared" si="15"/>
        <v>0</v>
      </c>
      <c r="R35" s="22">
        <f t="shared" si="16"/>
        <v>0</v>
      </c>
      <c r="S35" s="23">
        <f t="shared" si="17"/>
        <v>0</v>
      </c>
    </row>
    <row r="36" spans="1:19" ht="13" x14ac:dyDescent="0.25">
      <c r="A36" s="20" t="s">
        <v>140</v>
      </c>
      <c r="B36" s="178"/>
      <c r="C36" s="283"/>
      <c r="D36" s="283"/>
      <c r="E36" s="284"/>
      <c r="F36" s="21">
        <f t="shared" si="14"/>
        <v>0</v>
      </c>
      <c r="G36" s="156">
        <f>F36*'Consolidated Budget'!I$8</f>
        <v>0</v>
      </c>
      <c r="H36" s="385"/>
      <c r="I36" s="385"/>
      <c r="J36" s="372"/>
      <c r="K36" s="286"/>
      <c r="L36" s="179"/>
      <c r="M36" s="287"/>
      <c r="N36" s="286"/>
      <c r="O36" s="179"/>
      <c r="P36" s="287"/>
      <c r="Q36" s="291">
        <f t="shared" si="15"/>
        <v>0</v>
      </c>
      <c r="R36" s="22">
        <f t="shared" si="16"/>
        <v>0</v>
      </c>
      <c r="S36" s="23">
        <f t="shared" si="17"/>
        <v>0</v>
      </c>
    </row>
    <row r="37" spans="1:19" ht="13" x14ac:dyDescent="0.25">
      <c r="A37" s="20" t="s">
        <v>141</v>
      </c>
      <c r="B37" s="178"/>
      <c r="C37" s="283"/>
      <c r="D37" s="283"/>
      <c r="E37" s="284"/>
      <c r="F37" s="21">
        <f t="shared" si="14"/>
        <v>0</v>
      </c>
      <c r="G37" s="156">
        <f>F37*'Consolidated Budget'!I$8</f>
        <v>0</v>
      </c>
      <c r="H37" s="385"/>
      <c r="I37" s="385"/>
      <c r="J37" s="372"/>
      <c r="K37" s="286"/>
      <c r="L37" s="179"/>
      <c r="M37" s="287"/>
      <c r="N37" s="286"/>
      <c r="O37" s="179"/>
      <c r="P37" s="287"/>
      <c r="Q37" s="291">
        <f t="shared" si="15"/>
        <v>0</v>
      </c>
      <c r="R37" s="22">
        <f t="shared" si="16"/>
        <v>0</v>
      </c>
      <c r="S37" s="23">
        <f t="shared" si="17"/>
        <v>0</v>
      </c>
    </row>
    <row r="38" spans="1:19" ht="13" x14ac:dyDescent="0.25">
      <c r="A38" s="20" t="s">
        <v>142</v>
      </c>
      <c r="B38" s="178"/>
      <c r="C38" s="283"/>
      <c r="D38" s="283"/>
      <c r="E38" s="284"/>
      <c r="F38" s="21">
        <f t="shared" si="14"/>
        <v>0</v>
      </c>
      <c r="G38" s="156">
        <f>F38*'Consolidated Budget'!I$8</f>
        <v>0</v>
      </c>
      <c r="H38" s="385"/>
      <c r="I38" s="385"/>
      <c r="J38" s="372"/>
      <c r="K38" s="286"/>
      <c r="L38" s="179"/>
      <c r="M38" s="287"/>
      <c r="N38" s="286"/>
      <c r="O38" s="179"/>
      <c r="P38" s="287"/>
      <c r="Q38" s="291">
        <f t="shared" si="15"/>
        <v>0</v>
      </c>
      <c r="R38" s="22">
        <f t="shared" si="16"/>
        <v>0</v>
      </c>
      <c r="S38" s="23">
        <f t="shared" si="17"/>
        <v>0</v>
      </c>
    </row>
    <row r="39" spans="1:19" ht="13" x14ac:dyDescent="0.25">
      <c r="A39" s="20" t="s">
        <v>143</v>
      </c>
      <c r="B39" s="178"/>
      <c r="C39" s="283"/>
      <c r="D39" s="283"/>
      <c r="E39" s="284"/>
      <c r="F39" s="21">
        <f t="shared" si="14"/>
        <v>0</v>
      </c>
      <c r="G39" s="156">
        <f>F39*'Consolidated Budget'!I$8</f>
        <v>0</v>
      </c>
      <c r="H39" s="385"/>
      <c r="I39" s="385"/>
      <c r="J39" s="372"/>
      <c r="K39" s="286"/>
      <c r="L39" s="179"/>
      <c r="M39" s="287"/>
      <c r="N39" s="286"/>
      <c r="O39" s="179"/>
      <c r="P39" s="287"/>
      <c r="Q39" s="291">
        <f t="shared" si="15"/>
        <v>0</v>
      </c>
      <c r="R39" s="22">
        <f t="shared" si="16"/>
        <v>0</v>
      </c>
      <c r="S39" s="23">
        <f t="shared" si="17"/>
        <v>0</v>
      </c>
    </row>
    <row r="40" spans="1:19" ht="13" x14ac:dyDescent="0.25">
      <c r="A40" s="20" t="s">
        <v>144</v>
      </c>
      <c r="B40" s="178"/>
      <c r="C40" s="283"/>
      <c r="D40" s="283"/>
      <c r="E40" s="284"/>
      <c r="F40" s="21">
        <f t="shared" si="14"/>
        <v>0</v>
      </c>
      <c r="G40" s="156">
        <f>F40*'Consolidated Budget'!I$8</f>
        <v>0</v>
      </c>
      <c r="H40" s="385"/>
      <c r="I40" s="385"/>
      <c r="J40" s="372"/>
      <c r="K40" s="286"/>
      <c r="L40" s="179"/>
      <c r="M40" s="287"/>
      <c r="N40" s="286"/>
      <c r="O40" s="179"/>
      <c r="P40" s="287"/>
      <c r="Q40" s="291">
        <f t="shared" si="15"/>
        <v>0</v>
      </c>
      <c r="R40" s="22">
        <f t="shared" si="16"/>
        <v>0</v>
      </c>
      <c r="S40" s="23">
        <f t="shared" si="17"/>
        <v>0</v>
      </c>
    </row>
    <row r="41" spans="1:19" ht="13" x14ac:dyDescent="0.25">
      <c r="A41" s="20" t="s">
        <v>145</v>
      </c>
      <c r="B41" s="178"/>
      <c r="C41" s="283"/>
      <c r="D41" s="283"/>
      <c r="E41" s="284"/>
      <c r="F41" s="21">
        <f t="shared" si="14"/>
        <v>0</v>
      </c>
      <c r="G41" s="156">
        <f>F41*'Consolidated Budget'!I$8</f>
        <v>0</v>
      </c>
      <c r="H41" s="385"/>
      <c r="I41" s="385"/>
      <c r="J41" s="372"/>
      <c r="K41" s="286"/>
      <c r="L41" s="179"/>
      <c r="M41" s="287"/>
      <c r="N41" s="286"/>
      <c r="O41" s="179"/>
      <c r="P41" s="287"/>
      <c r="Q41" s="291">
        <f t="shared" si="15"/>
        <v>0</v>
      </c>
      <c r="R41" s="22">
        <f t="shared" si="16"/>
        <v>0</v>
      </c>
      <c r="S41" s="23">
        <f t="shared" si="17"/>
        <v>0</v>
      </c>
    </row>
    <row r="42" spans="1:19" ht="13" x14ac:dyDescent="0.25">
      <c r="A42" s="24" t="s">
        <v>146</v>
      </c>
      <c r="B42" s="25" t="s">
        <v>42</v>
      </c>
      <c r="C42" s="866"/>
      <c r="D42" s="866"/>
      <c r="E42" s="866"/>
      <c r="F42" s="26">
        <f>SUM(F43:F50)</f>
        <v>0</v>
      </c>
      <c r="G42" s="26">
        <f>SUM(G43:G50)</f>
        <v>0</v>
      </c>
      <c r="H42" s="387">
        <f t="shared" ref="H42:I42" si="18">SUM(H43:H50)</f>
        <v>0</v>
      </c>
      <c r="I42" s="387">
        <f t="shared" si="18"/>
        <v>0</v>
      </c>
      <c r="J42" s="372"/>
      <c r="K42" s="26">
        <f t="shared" ref="K42:L42" si="19">SUM(K43:K50)</f>
        <v>0</v>
      </c>
      <c r="L42" s="26">
        <f t="shared" si="19"/>
        <v>0</v>
      </c>
      <c r="M42" s="287"/>
      <c r="N42" s="26">
        <f t="shared" ref="N42:R42" si="20">SUM(N43:N50)</f>
        <v>0</v>
      </c>
      <c r="O42" s="26">
        <f t="shared" si="20"/>
        <v>0</v>
      </c>
      <c r="P42" s="26">
        <f t="shared" si="20"/>
        <v>0</v>
      </c>
      <c r="Q42" s="26">
        <f>SUM(Q43:Q50)</f>
        <v>0</v>
      </c>
      <c r="R42" s="26">
        <f t="shared" si="20"/>
        <v>0</v>
      </c>
      <c r="S42" s="23">
        <f t="shared" si="17"/>
        <v>0</v>
      </c>
    </row>
    <row r="43" spans="1:19" ht="25.5" customHeight="1" x14ac:dyDescent="0.25">
      <c r="A43" s="28" t="s">
        <v>147</v>
      </c>
      <c r="B43" s="288"/>
      <c r="C43" s="413"/>
      <c r="D43" s="297"/>
      <c r="E43" s="414"/>
      <c r="F43" s="406">
        <f>D43*E43</f>
        <v>0</v>
      </c>
      <c r="G43" s="156">
        <f>F43*'Consolidated Budget'!I$8</f>
        <v>0</v>
      </c>
      <c r="H43" s="421"/>
      <c r="I43" s="422"/>
      <c r="J43" s="372"/>
      <c r="K43" s="286"/>
      <c r="L43" s="179"/>
      <c r="M43" s="287"/>
      <c r="N43" s="286"/>
      <c r="O43" s="179"/>
      <c r="P43" s="287"/>
      <c r="Q43" s="291">
        <f t="shared" ref="Q43:Q50" si="21">I43+L43+O43</f>
        <v>0</v>
      </c>
      <c r="R43" s="22">
        <f>$G43-Q43</f>
        <v>0</v>
      </c>
      <c r="S43" s="23">
        <f t="shared" si="17"/>
        <v>0</v>
      </c>
    </row>
    <row r="44" spans="1:19" ht="13" x14ac:dyDescent="0.25">
      <c r="A44" s="20" t="s">
        <v>149</v>
      </c>
      <c r="B44" s="178"/>
      <c r="C44" s="413"/>
      <c r="D44" s="297"/>
      <c r="E44" s="414"/>
      <c r="F44" s="406">
        <f t="shared" ref="F44:F50" si="22">D44*E44</f>
        <v>0</v>
      </c>
      <c r="G44" s="156">
        <f>F44*'Consolidated Budget'!I$8</f>
        <v>0</v>
      </c>
      <c r="H44" s="419"/>
      <c r="I44" s="420"/>
      <c r="J44" s="372"/>
      <c r="K44" s="286"/>
      <c r="L44" s="179"/>
      <c r="M44" s="287"/>
      <c r="N44" s="286"/>
      <c r="O44" s="179"/>
      <c r="P44" s="287"/>
      <c r="Q44" s="291">
        <f t="shared" si="21"/>
        <v>0</v>
      </c>
      <c r="R44" s="22">
        <f>$G44-Q44</f>
        <v>0</v>
      </c>
      <c r="S44" s="23">
        <f t="shared" si="17"/>
        <v>0</v>
      </c>
    </row>
    <row r="45" spans="1:19" ht="13" x14ac:dyDescent="0.25">
      <c r="A45" s="20" t="s">
        <v>151</v>
      </c>
      <c r="B45" s="178"/>
      <c r="C45" s="413"/>
      <c r="D45" s="297"/>
      <c r="E45" s="414"/>
      <c r="F45" s="406">
        <f t="shared" si="22"/>
        <v>0</v>
      </c>
      <c r="G45" s="156">
        <f>F45*'Consolidated Budget'!I$8</f>
        <v>0</v>
      </c>
      <c r="H45" s="419"/>
      <c r="I45" s="420"/>
      <c r="J45" s="372"/>
      <c r="K45" s="286"/>
      <c r="L45" s="179"/>
      <c r="M45" s="287"/>
      <c r="N45" s="286"/>
      <c r="O45" s="179"/>
      <c r="P45" s="287"/>
      <c r="Q45" s="291">
        <f t="shared" si="21"/>
        <v>0</v>
      </c>
      <c r="R45" s="22">
        <f t="shared" ref="R45:R50" si="23">$G45-Q45</f>
        <v>0</v>
      </c>
      <c r="S45" s="23">
        <f t="shared" si="17"/>
        <v>0</v>
      </c>
    </row>
    <row r="46" spans="1:19" ht="13" x14ac:dyDescent="0.25">
      <c r="A46" s="20" t="s">
        <v>153</v>
      </c>
      <c r="B46" s="178"/>
      <c r="C46" s="284"/>
      <c r="D46" s="283"/>
      <c r="E46" s="284"/>
      <c r="F46" s="21">
        <f t="shared" si="22"/>
        <v>0</v>
      </c>
      <c r="G46" s="156">
        <f>F46*'Consolidated Budget'!I$8</f>
        <v>0</v>
      </c>
      <c r="H46" s="385"/>
      <c r="I46" s="385"/>
      <c r="J46" s="372"/>
      <c r="K46" s="286"/>
      <c r="L46" s="179"/>
      <c r="M46" s="287"/>
      <c r="N46" s="286"/>
      <c r="O46" s="179"/>
      <c r="P46" s="287"/>
      <c r="Q46" s="291">
        <f t="shared" si="21"/>
        <v>0</v>
      </c>
      <c r="R46" s="22">
        <f t="shared" si="23"/>
        <v>0</v>
      </c>
      <c r="S46" s="23">
        <f t="shared" si="17"/>
        <v>0</v>
      </c>
    </row>
    <row r="47" spans="1:19" ht="13" x14ac:dyDescent="0.25">
      <c r="A47" s="20" t="s">
        <v>154</v>
      </c>
      <c r="B47" s="178"/>
      <c r="C47" s="284"/>
      <c r="D47" s="283"/>
      <c r="E47" s="284"/>
      <c r="F47" s="21">
        <f t="shared" si="22"/>
        <v>0</v>
      </c>
      <c r="G47" s="156">
        <f>F47*'Consolidated Budget'!I$8</f>
        <v>0</v>
      </c>
      <c r="H47" s="385"/>
      <c r="I47" s="385"/>
      <c r="J47" s="372"/>
      <c r="K47" s="286"/>
      <c r="L47" s="179"/>
      <c r="M47" s="287"/>
      <c r="N47" s="286"/>
      <c r="O47" s="179"/>
      <c r="P47" s="287"/>
      <c r="Q47" s="291">
        <f t="shared" si="21"/>
        <v>0</v>
      </c>
      <c r="R47" s="22">
        <f t="shared" si="23"/>
        <v>0</v>
      </c>
      <c r="S47" s="23">
        <f t="shared" si="17"/>
        <v>0</v>
      </c>
    </row>
    <row r="48" spans="1:19" ht="13" x14ac:dyDescent="0.25">
      <c r="A48" s="20" t="s">
        <v>155</v>
      </c>
      <c r="B48" s="178"/>
      <c r="C48" s="284"/>
      <c r="D48" s="283"/>
      <c r="E48" s="284"/>
      <c r="F48" s="21">
        <f t="shared" si="22"/>
        <v>0</v>
      </c>
      <c r="G48" s="156">
        <f>F48*'Consolidated Budget'!I$8</f>
        <v>0</v>
      </c>
      <c r="H48" s="385"/>
      <c r="I48" s="385"/>
      <c r="J48" s="372"/>
      <c r="K48" s="286"/>
      <c r="L48" s="179"/>
      <c r="M48" s="287"/>
      <c r="N48" s="286"/>
      <c r="O48" s="179"/>
      <c r="P48" s="287"/>
      <c r="Q48" s="291">
        <f t="shared" si="21"/>
        <v>0</v>
      </c>
      <c r="R48" s="22">
        <f t="shared" si="23"/>
        <v>0</v>
      </c>
      <c r="S48" s="23">
        <f t="shared" si="17"/>
        <v>0</v>
      </c>
    </row>
    <row r="49" spans="1:19" ht="13" x14ac:dyDescent="0.25">
      <c r="A49" s="20" t="s">
        <v>156</v>
      </c>
      <c r="B49" s="178"/>
      <c r="C49" s="284"/>
      <c r="D49" s="283"/>
      <c r="E49" s="284"/>
      <c r="F49" s="21">
        <f t="shared" si="22"/>
        <v>0</v>
      </c>
      <c r="G49" s="156">
        <f>F49*'Consolidated Budget'!I$8</f>
        <v>0</v>
      </c>
      <c r="H49" s="385"/>
      <c r="I49" s="385"/>
      <c r="J49" s="372"/>
      <c r="K49" s="286"/>
      <c r="L49" s="179"/>
      <c r="M49" s="287"/>
      <c r="N49" s="286"/>
      <c r="O49" s="179"/>
      <c r="P49" s="287"/>
      <c r="Q49" s="291">
        <f t="shared" si="21"/>
        <v>0</v>
      </c>
      <c r="R49" s="22">
        <f t="shared" si="23"/>
        <v>0</v>
      </c>
      <c r="S49" s="23">
        <f t="shared" si="17"/>
        <v>0</v>
      </c>
    </row>
    <row r="50" spans="1:19" ht="13" x14ac:dyDescent="0.25">
      <c r="A50" s="20" t="s">
        <v>157</v>
      </c>
      <c r="B50" s="178"/>
      <c r="C50" s="284"/>
      <c r="D50" s="283"/>
      <c r="E50" s="284"/>
      <c r="F50" s="21">
        <f t="shared" si="22"/>
        <v>0</v>
      </c>
      <c r="G50" s="156">
        <f>F50*'Consolidated Budget'!I$8</f>
        <v>0</v>
      </c>
      <c r="H50" s="385"/>
      <c r="I50" s="385"/>
      <c r="J50" s="372"/>
      <c r="K50" s="286"/>
      <c r="L50" s="179"/>
      <c r="M50" s="287"/>
      <c r="N50" s="286"/>
      <c r="O50" s="179"/>
      <c r="P50" s="287"/>
      <c r="Q50" s="291">
        <f t="shared" si="21"/>
        <v>0</v>
      </c>
      <c r="R50" s="22">
        <f t="shared" si="23"/>
        <v>0</v>
      </c>
      <c r="S50" s="23">
        <f t="shared" si="17"/>
        <v>0</v>
      </c>
    </row>
    <row r="51" spans="1:19" ht="13" x14ac:dyDescent="0.25">
      <c r="A51" s="24" t="s">
        <v>158</v>
      </c>
      <c r="B51" s="25" t="s">
        <v>94</v>
      </c>
      <c r="C51" s="866"/>
      <c r="D51" s="866"/>
      <c r="E51" s="866"/>
      <c r="F51" s="26">
        <f>SUM(F52:F59)</f>
        <v>0</v>
      </c>
      <c r="G51" s="26">
        <f>SUM(G52:G59)</f>
        <v>0</v>
      </c>
      <c r="H51" s="387">
        <f t="shared" ref="H51:I51" si="24">SUM(H52:H59)</f>
        <v>0</v>
      </c>
      <c r="I51" s="387">
        <f t="shared" si="24"/>
        <v>0</v>
      </c>
      <c r="J51" s="372"/>
      <c r="K51" s="26">
        <f t="shared" ref="K51:L51" si="25">SUM(K52:K59)</f>
        <v>0</v>
      </c>
      <c r="L51" s="26">
        <f t="shared" si="25"/>
        <v>0</v>
      </c>
      <c r="M51" s="287"/>
      <c r="N51" s="26">
        <f t="shared" ref="N51:S51" si="26">SUM(N52:N59)</f>
        <v>0</v>
      </c>
      <c r="O51" s="26">
        <f t="shared" si="26"/>
        <v>0</v>
      </c>
      <c r="P51" s="26">
        <f t="shared" si="26"/>
        <v>0</v>
      </c>
      <c r="Q51" s="26">
        <f t="shared" si="26"/>
        <v>0</v>
      </c>
      <c r="R51" s="26">
        <f t="shared" si="26"/>
        <v>0</v>
      </c>
      <c r="S51" s="26">
        <f t="shared" si="26"/>
        <v>0</v>
      </c>
    </row>
    <row r="52" spans="1:19" ht="13" x14ac:dyDescent="0.25">
      <c r="A52" s="28" t="s">
        <v>159</v>
      </c>
      <c r="B52" s="288"/>
      <c r="C52" s="289"/>
      <c r="D52" s="289"/>
      <c r="E52" s="290"/>
      <c r="F52" s="21">
        <f t="shared" ref="F52:F59" si="27">D52*E52</f>
        <v>0</v>
      </c>
      <c r="G52" s="156">
        <f>F52*'Consolidated Budget'!I$8</f>
        <v>0</v>
      </c>
      <c r="H52" s="385"/>
      <c r="I52" s="385"/>
      <c r="J52" s="372"/>
      <c r="K52" s="286"/>
      <c r="L52" s="179"/>
      <c r="M52" s="287"/>
      <c r="N52" s="286"/>
      <c r="O52" s="179"/>
      <c r="P52" s="287"/>
      <c r="Q52" s="291">
        <f t="shared" ref="Q52:Q59" si="28">I52+L52+O52</f>
        <v>0</v>
      </c>
      <c r="R52" s="22">
        <f t="shared" ref="R52:R58" si="29">$G52-Q52</f>
        <v>0</v>
      </c>
      <c r="S52" s="23">
        <f t="shared" si="17"/>
        <v>0</v>
      </c>
    </row>
    <row r="53" spans="1:19" ht="13" x14ac:dyDescent="0.25">
      <c r="A53" s="28" t="s">
        <v>160</v>
      </c>
      <c r="B53" s="288"/>
      <c r="C53" s="289"/>
      <c r="D53" s="289"/>
      <c r="E53" s="290"/>
      <c r="F53" s="21">
        <f t="shared" si="27"/>
        <v>0</v>
      </c>
      <c r="G53" s="156">
        <f>F53*'Consolidated Budget'!I$8</f>
        <v>0</v>
      </c>
      <c r="H53" s="385"/>
      <c r="I53" s="385"/>
      <c r="J53" s="372"/>
      <c r="K53" s="286"/>
      <c r="L53" s="179"/>
      <c r="M53" s="287"/>
      <c r="N53" s="286"/>
      <c r="O53" s="179"/>
      <c r="P53" s="287"/>
      <c r="Q53" s="291">
        <f t="shared" si="28"/>
        <v>0</v>
      </c>
      <c r="R53" s="22">
        <f t="shared" si="29"/>
        <v>0</v>
      </c>
      <c r="S53" s="23">
        <f t="shared" si="17"/>
        <v>0</v>
      </c>
    </row>
    <row r="54" spans="1:19" ht="13" x14ac:dyDescent="0.25">
      <c r="A54" s="28" t="s">
        <v>161</v>
      </c>
      <c r="B54" s="288"/>
      <c r="C54" s="289"/>
      <c r="D54" s="289"/>
      <c r="E54" s="290"/>
      <c r="F54" s="21">
        <f t="shared" si="27"/>
        <v>0</v>
      </c>
      <c r="G54" s="156">
        <f>F54*'Consolidated Budget'!I$8</f>
        <v>0</v>
      </c>
      <c r="H54" s="385"/>
      <c r="I54" s="385"/>
      <c r="J54" s="372"/>
      <c r="K54" s="286"/>
      <c r="L54" s="179"/>
      <c r="M54" s="287"/>
      <c r="N54" s="286"/>
      <c r="O54" s="179"/>
      <c r="P54" s="287"/>
      <c r="Q54" s="291">
        <f t="shared" si="28"/>
        <v>0</v>
      </c>
      <c r="R54" s="22">
        <f t="shared" si="29"/>
        <v>0</v>
      </c>
      <c r="S54" s="23">
        <f t="shared" si="17"/>
        <v>0</v>
      </c>
    </row>
    <row r="55" spans="1:19" ht="13" x14ac:dyDescent="0.25">
      <c r="A55" s="28" t="s">
        <v>162</v>
      </c>
      <c r="B55" s="288"/>
      <c r="C55" s="289"/>
      <c r="D55" s="289"/>
      <c r="E55" s="290"/>
      <c r="F55" s="21">
        <f t="shared" si="27"/>
        <v>0</v>
      </c>
      <c r="G55" s="156">
        <f>F55*'Consolidated Budget'!I$8</f>
        <v>0</v>
      </c>
      <c r="H55" s="385"/>
      <c r="I55" s="385"/>
      <c r="J55" s="372"/>
      <c r="K55" s="286"/>
      <c r="L55" s="179"/>
      <c r="M55" s="287"/>
      <c r="N55" s="286"/>
      <c r="O55" s="179"/>
      <c r="P55" s="287"/>
      <c r="Q55" s="291">
        <f t="shared" si="28"/>
        <v>0</v>
      </c>
      <c r="R55" s="22">
        <f t="shared" si="29"/>
        <v>0</v>
      </c>
      <c r="S55" s="23">
        <f t="shared" si="17"/>
        <v>0</v>
      </c>
    </row>
    <row r="56" spans="1:19" ht="13" x14ac:dyDescent="0.25">
      <c r="A56" s="28" t="s">
        <v>163</v>
      </c>
      <c r="B56" s="288"/>
      <c r="C56" s="289"/>
      <c r="D56" s="289"/>
      <c r="E56" s="290"/>
      <c r="F56" s="21">
        <f t="shared" si="27"/>
        <v>0</v>
      </c>
      <c r="G56" s="156">
        <f>F56*'Consolidated Budget'!I$8</f>
        <v>0</v>
      </c>
      <c r="H56" s="385"/>
      <c r="I56" s="385"/>
      <c r="J56" s="372"/>
      <c r="K56" s="286"/>
      <c r="L56" s="179"/>
      <c r="M56" s="287"/>
      <c r="N56" s="286"/>
      <c r="O56" s="179"/>
      <c r="P56" s="287"/>
      <c r="Q56" s="291">
        <f t="shared" si="28"/>
        <v>0</v>
      </c>
      <c r="R56" s="22">
        <f t="shared" si="29"/>
        <v>0</v>
      </c>
      <c r="S56" s="23">
        <f t="shared" si="17"/>
        <v>0</v>
      </c>
    </row>
    <row r="57" spans="1:19" ht="13" x14ac:dyDescent="0.25">
      <c r="A57" s="28" t="s">
        <v>164</v>
      </c>
      <c r="B57" s="288"/>
      <c r="C57" s="289"/>
      <c r="D57" s="289"/>
      <c r="E57" s="290"/>
      <c r="F57" s="21">
        <f t="shared" si="27"/>
        <v>0</v>
      </c>
      <c r="G57" s="156">
        <f>F57*'Consolidated Budget'!I$8</f>
        <v>0</v>
      </c>
      <c r="H57" s="385"/>
      <c r="I57" s="385"/>
      <c r="J57" s="372"/>
      <c r="K57" s="286"/>
      <c r="L57" s="179"/>
      <c r="M57" s="287"/>
      <c r="N57" s="286"/>
      <c r="O57" s="179"/>
      <c r="P57" s="287"/>
      <c r="Q57" s="291">
        <f t="shared" si="28"/>
        <v>0</v>
      </c>
      <c r="R57" s="22">
        <f t="shared" si="29"/>
        <v>0</v>
      </c>
      <c r="S57" s="23">
        <f t="shared" si="17"/>
        <v>0</v>
      </c>
    </row>
    <row r="58" spans="1:19" ht="13" x14ac:dyDescent="0.25">
      <c r="A58" s="28" t="s">
        <v>165</v>
      </c>
      <c r="B58" s="288"/>
      <c r="C58" s="289"/>
      <c r="D58" s="289"/>
      <c r="E58" s="290"/>
      <c r="F58" s="21">
        <f t="shared" si="27"/>
        <v>0</v>
      </c>
      <c r="G58" s="156">
        <f>F58*'Consolidated Budget'!I$8</f>
        <v>0</v>
      </c>
      <c r="H58" s="385"/>
      <c r="I58" s="385"/>
      <c r="J58" s="372"/>
      <c r="K58" s="286"/>
      <c r="L58" s="179"/>
      <c r="M58" s="287"/>
      <c r="N58" s="286"/>
      <c r="O58" s="179"/>
      <c r="P58" s="287"/>
      <c r="Q58" s="291">
        <f t="shared" si="28"/>
        <v>0</v>
      </c>
      <c r="R58" s="22">
        <f t="shared" si="29"/>
        <v>0</v>
      </c>
      <c r="S58" s="23">
        <f t="shared" si="17"/>
        <v>0</v>
      </c>
    </row>
    <row r="59" spans="1:19" ht="13" x14ac:dyDescent="0.25">
      <c r="A59" s="28" t="s">
        <v>166</v>
      </c>
      <c r="B59" s="288"/>
      <c r="C59" s="289"/>
      <c r="D59" s="289"/>
      <c r="E59" s="290"/>
      <c r="F59" s="21">
        <f t="shared" si="27"/>
        <v>0</v>
      </c>
      <c r="G59" s="156">
        <f>F59*'Consolidated Budget'!I$8</f>
        <v>0</v>
      </c>
      <c r="H59" s="385"/>
      <c r="I59" s="385"/>
      <c r="J59" s="372"/>
      <c r="K59" s="286"/>
      <c r="L59" s="179"/>
      <c r="M59" s="287"/>
      <c r="N59" s="286"/>
      <c r="O59" s="179"/>
      <c r="P59" s="287"/>
      <c r="Q59" s="291">
        <f t="shared" si="28"/>
        <v>0</v>
      </c>
      <c r="R59" s="22"/>
      <c r="S59" s="23">
        <f t="shared" si="17"/>
        <v>0</v>
      </c>
    </row>
    <row r="60" spans="1:19" ht="13" x14ac:dyDescent="0.25">
      <c r="A60" s="24" t="s">
        <v>167</v>
      </c>
      <c r="B60" s="25" t="s">
        <v>95</v>
      </c>
      <c r="C60" s="866"/>
      <c r="D60" s="866"/>
      <c r="E60" s="866"/>
      <c r="F60" s="26">
        <f>SUM(F61:F68)</f>
        <v>0</v>
      </c>
      <c r="G60" s="26">
        <f>SUM(G61:G68)</f>
        <v>0</v>
      </c>
      <c r="H60" s="387">
        <f t="shared" ref="H60:I60" si="30">SUM(H61:H68)</f>
        <v>0</v>
      </c>
      <c r="I60" s="387">
        <f t="shared" si="30"/>
        <v>0</v>
      </c>
      <c r="J60" s="372"/>
      <c r="K60" s="26">
        <f t="shared" ref="K60:L60" si="31">SUM(K61:K68)</f>
        <v>0</v>
      </c>
      <c r="L60" s="26">
        <f t="shared" si="31"/>
        <v>0</v>
      </c>
      <c r="M60" s="287"/>
      <c r="N60" s="26">
        <f t="shared" ref="N60:R60" si="32">SUM(N61:N68)</f>
        <v>0</v>
      </c>
      <c r="O60" s="26">
        <f t="shared" si="32"/>
        <v>0</v>
      </c>
      <c r="P60" s="26">
        <f t="shared" si="32"/>
        <v>0</v>
      </c>
      <c r="Q60" s="26">
        <f t="shared" si="32"/>
        <v>0</v>
      </c>
      <c r="R60" s="26">
        <f t="shared" si="32"/>
        <v>0</v>
      </c>
      <c r="S60" s="23">
        <f t="shared" si="17"/>
        <v>0</v>
      </c>
    </row>
    <row r="61" spans="1:19" ht="13" x14ac:dyDescent="0.25">
      <c r="A61" s="28" t="s">
        <v>168</v>
      </c>
      <c r="B61" s="288"/>
      <c r="C61" s="289"/>
      <c r="D61" s="423"/>
      <c r="E61" s="297"/>
      <c r="F61" s="424">
        <f t="shared" ref="F61:F68" si="33">D61*E61</f>
        <v>0</v>
      </c>
      <c r="G61" s="156">
        <f>F61*'Consolidated Budget'!I$8</f>
        <v>0</v>
      </c>
      <c r="H61" s="419"/>
      <c r="I61" s="420"/>
      <c r="J61" s="372"/>
      <c r="K61" s="286"/>
      <c r="L61" s="179"/>
      <c r="M61" s="287"/>
      <c r="N61" s="286"/>
      <c r="O61" s="179"/>
      <c r="P61" s="287"/>
      <c r="Q61" s="291">
        <f t="shared" ref="Q61:Q68" si="34">I61+L61+O61</f>
        <v>0</v>
      </c>
      <c r="R61" s="22">
        <f t="shared" ref="R61:R68" si="35">$G61-Q61</f>
        <v>0</v>
      </c>
      <c r="S61" s="23">
        <f t="shared" si="17"/>
        <v>0</v>
      </c>
    </row>
    <row r="62" spans="1:19" ht="13" x14ac:dyDescent="0.25">
      <c r="A62" s="28" t="s">
        <v>170</v>
      </c>
      <c r="B62" s="288"/>
      <c r="C62" s="289"/>
      <c r="D62" s="423"/>
      <c r="E62" s="297"/>
      <c r="F62" s="424">
        <f t="shared" si="33"/>
        <v>0</v>
      </c>
      <c r="G62" s="156">
        <f>F62*'Consolidated Budget'!I$8</f>
        <v>0</v>
      </c>
      <c r="H62" s="419"/>
      <c r="I62" s="420"/>
      <c r="J62" s="372"/>
      <c r="K62" s="286"/>
      <c r="L62" s="179"/>
      <c r="M62" s="287"/>
      <c r="N62" s="286"/>
      <c r="O62" s="179"/>
      <c r="P62" s="287"/>
      <c r="Q62" s="291">
        <f t="shared" si="34"/>
        <v>0</v>
      </c>
      <c r="R62" s="22">
        <f t="shared" si="35"/>
        <v>0</v>
      </c>
      <c r="S62" s="23">
        <f t="shared" si="17"/>
        <v>0</v>
      </c>
    </row>
    <row r="63" spans="1:19" ht="13" x14ac:dyDescent="0.25">
      <c r="A63" s="28" t="s">
        <v>172</v>
      </c>
      <c r="B63" s="288"/>
      <c r="C63" s="289"/>
      <c r="D63" s="413"/>
      <c r="E63" s="297"/>
      <c r="F63" s="424">
        <f t="shared" si="33"/>
        <v>0</v>
      </c>
      <c r="G63" s="156">
        <f>F63*'Consolidated Budget'!I$8</f>
        <v>0</v>
      </c>
      <c r="H63" s="425"/>
      <c r="I63" s="425"/>
      <c r="J63" s="372"/>
      <c r="K63" s="286"/>
      <c r="L63" s="179"/>
      <c r="M63" s="287"/>
      <c r="N63" s="286"/>
      <c r="O63" s="179"/>
      <c r="P63" s="287"/>
      <c r="Q63" s="291">
        <f t="shared" si="34"/>
        <v>0</v>
      </c>
      <c r="R63" s="22">
        <f t="shared" si="35"/>
        <v>0</v>
      </c>
      <c r="S63" s="23">
        <f t="shared" si="17"/>
        <v>0</v>
      </c>
    </row>
    <row r="64" spans="1:19" ht="13" x14ac:dyDescent="0.25">
      <c r="A64" s="28" t="s">
        <v>176</v>
      </c>
      <c r="B64" s="288"/>
      <c r="C64" s="289"/>
      <c r="D64" s="413"/>
      <c r="E64" s="297"/>
      <c r="F64" s="424">
        <f t="shared" si="33"/>
        <v>0</v>
      </c>
      <c r="G64" s="156">
        <f>F64*'Consolidated Budget'!I$8</f>
        <v>0</v>
      </c>
      <c r="H64" s="425"/>
      <c r="I64" s="425"/>
      <c r="J64" s="372"/>
      <c r="K64" s="286">
        <v>0</v>
      </c>
      <c r="L64" s="179">
        <v>0</v>
      </c>
      <c r="M64" s="287"/>
      <c r="N64" s="286"/>
      <c r="O64" s="179"/>
      <c r="P64" s="287"/>
      <c r="Q64" s="291">
        <f t="shared" si="34"/>
        <v>0</v>
      </c>
      <c r="R64" s="22">
        <f t="shared" si="35"/>
        <v>0</v>
      </c>
      <c r="S64" s="23">
        <f t="shared" si="17"/>
        <v>0</v>
      </c>
    </row>
    <row r="65" spans="1:19" ht="13" x14ac:dyDescent="0.25">
      <c r="A65" s="28" t="s">
        <v>178</v>
      </c>
      <c r="B65" s="288"/>
      <c r="C65" s="289"/>
      <c r="D65" s="413"/>
      <c r="E65" s="297"/>
      <c r="F65" s="424">
        <f t="shared" si="33"/>
        <v>0</v>
      </c>
      <c r="G65" s="156">
        <f>F65*'Consolidated Budget'!I$8</f>
        <v>0</v>
      </c>
      <c r="H65" s="425"/>
      <c r="I65" s="425"/>
      <c r="J65" s="372"/>
      <c r="K65" s="286"/>
      <c r="L65" s="179"/>
      <c r="M65" s="287"/>
      <c r="N65" s="286"/>
      <c r="O65" s="179"/>
      <c r="P65" s="287"/>
      <c r="Q65" s="291">
        <f t="shared" si="34"/>
        <v>0</v>
      </c>
      <c r="R65" s="22">
        <f t="shared" si="35"/>
        <v>0</v>
      </c>
      <c r="S65" s="23">
        <f t="shared" si="17"/>
        <v>0</v>
      </c>
    </row>
    <row r="66" spans="1:19" ht="13" x14ac:dyDescent="0.25">
      <c r="A66" s="28" t="s">
        <v>180</v>
      </c>
      <c r="B66" s="288"/>
      <c r="C66" s="289"/>
      <c r="D66" s="413"/>
      <c r="E66" s="297"/>
      <c r="F66" s="424">
        <f t="shared" si="33"/>
        <v>0</v>
      </c>
      <c r="G66" s="156">
        <f>F66*'Consolidated Budget'!I$8</f>
        <v>0</v>
      </c>
      <c r="H66" s="425"/>
      <c r="I66" s="425"/>
      <c r="J66" s="372"/>
      <c r="K66" s="286"/>
      <c r="L66" s="179"/>
      <c r="M66" s="287"/>
      <c r="N66" s="286"/>
      <c r="O66" s="179"/>
      <c r="P66" s="287"/>
      <c r="Q66" s="291">
        <f t="shared" si="34"/>
        <v>0</v>
      </c>
      <c r="R66" s="22">
        <f t="shared" si="35"/>
        <v>0</v>
      </c>
      <c r="S66" s="23">
        <f t="shared" si="17"/>
        <v>0</v>
      </c>
    </row>
    <row r="67" spans="1:19" ht="13" x14ac:dyDescent="0.25">
      <c r="A67" s="28" t="s">
        <v>181</v>
      </c>
      <c r="B67" s="288"/>
      <c r="C67" s="289"/>
      <c r="D67" s="413"/>
      <c r="E67" s="297"/>
      <c r="F67" s="424">
        <f t="shared" si="33"/>
        <v>0</v>
      </c>
      <c r="G67" s="156">
        <f>F67*'Consolidated Budget'!I$8</f>
        <v>0</v>
      </c>
      <c r="H67" s="425"/>
      <c r="I67" s="425"/>
      <c r="J67" s="372"/>
      <c r="K67" s="286"/>
      <c r="L67" s="179"/>
      <c r="M67" s="287"/>
      <c r="N67" s="286"/>
      <c r="O67" s="179"/>
      <c r="P67" s="287"/>
      <c r="Q67" s="291">
        <f t="shared" si="34"/>
        <v>0</v>
      </c>
      <c r="R67" s="22">
        <f t="shared" si="35"/>
        <v>0</v>
      </c>
      <c r="S67" s="23">
        <f t="shared" si="17"/>
        <v>0</v>
      </c>
    </row>
    <row r="68" spans="1:19" ht="13" x14ac:dyDescent="0.25">
      <c r="A68" s="28" t="s">
        <v>182</v>
      </c>
      <c r="B68" s="311"/>
      <c r="C68" s="297"/>
      <c r="D68" s="413"/>
      <c r="E68" s="414"/>
      <c r="F68" s="424">
        <f t="shared" si="33"/>
        <v>0</v>
      </c>
      <c r="G68" s="156">
        <f>F68*'Consolidated Budget'!I$8</f>
        <v>0</v>
      </c>
      <c r="H68" s="425"/>
      <c r="I68" s="425"/>
      <c r="J68" s="372"/>
      <c r="K68" s="286"/>
      <c r="L68" s="179"/>
      <c r="M68" s="287"/>
      <c r="N68" s="286"/>
      <c r="O68" s="179"/>
      <c r="P68" s="287"/>
      <c r="Q68" s="291">
        <f t="shared" si="34"/>
        <v>0</v>
      </c>
      <c r="R68" s="22">
        <f t="shared" si="35"/>
        <v>0</v>
      </c>
      <c r="S68" s="23">
        <f t="shared" si="17"/>
        <v>0</v>
      </c>
    </row>
    <row r="69" spans="1:19" ht="13" x14ac:dyDescent="0.25">
      <c r="A69" s="24" t="s">
        <v>184</v>
      </c>
      <c r="B69" s="25" t="s">
        <v>41</v>
      </c>
      <c r="C69" s="866"/>
      <c r="D69" s="866"/>
      <c r="E69" s="866"/>
      <c r="F69" s="26">
        <f>SUM(F70:F77)</f>
        <v>0</v>
      </c>
      <c r="G69" s="26">
        <f>SUM(G70:G77)</f>
        <v>0</v>
      </c>
      <c r="H69" s="387">
        <f t="shared" ref="H69:I69" si="36">SUM(H70:H77)</f>
        <v>0</v>
      </c>
      <c r="I69" s="387">
        <f t="shared" si="36"/>
        <v>0</v>
      </c>
      <c r="J69" s="372"/>
      <c r="K69" s="26">
        <f t="shared" ref="K69:L69" si="37">SUM(K70:K77)</f>
        <v>0</v>
      </c>
      <c r="L69" s="26">
        <f t="shared" si="37"/>
        <v>0</v>
      </c>
      <c r="M69" s="287"/>
      <c r="N69" s="26">
        <f t="shared" ref="N69:S69" si="38">SUM(N70:N77)</f>
        <v>0</v>
      </c>
      <c r="O69" s="26">
        <f t="shared" si="38"/>
        <v>0</v>
      </c>
      <c r="P69" s="26">
        <f t="shared" si="38"/>
        <v>0</v>
      </c>
      <c r="Q69" s="26">
        <f t="shared" si="38"/>
        <v>0</v>
      </c>
      <c r="R69" s="26">
        <f t="shared" si="38"/>
        <v>0</v>
      </c>
      <c r="S69" s="26">
        <f t="shared" si="38"/>
        <v>0</v>
      </c>
    </row>
    <row r="70" spans="1:19" ht="13" x14ac:dyDescent="0.25">
      <c r="A70" s="28" t="s">
        <v>185</v>
      </c>
      <c r="B70" s="311"/>
      <c r="C70" s="297"/>
      <c r="D70" s="297"/>
      <c r="E70" s="414"/>
      <c r="F70" s="426">
        <f>D70*E70</f>
        <v>0</v>
      </c>
      <c r="G70" s="156">
        <f>F70*'Consolidated Budget'!I$8</f>
        <v>0</v>
      </c>
      <c r="H70" s="425"/>
      <c r="I70" s="425"/>
      <c r="J70" s="372"/>
      <c r="K70" s="286"/>
      <c r="L70" s="179"/>
      <c r="M70" s="287"/>
      <c r="N70" s="286"/>
      <c r="O70" s="179"/>
      <c r="P70" s="287"/>
      <c r="Q70" s="291">
        <f t="shared" ref="Q70:Q77" si="39">I70+L70+O70</f>
        <v>0</v>
      </c>
      <c r="R70" s="22">
        <f t="shared" ref="R70:R77" si="40">$G70-Q70</f>
        <v>0</v>
      </c>
      <c r="S70" s="23">
        <f t="shared" si="17"/>
        <v>0</v>
      </c>
    </row>
    <row r="71" spans="1:19" ht="13" x14ac:dyDescent="0.25">
      <c r="A71" s="28" t="s">
        <v>186</v>
      </c>
      <c r="B71" s="288"/>
      <c r="C71" s="289"/>
      <c r="D71" s="289"/>
      <c r="E71" s="290"/>
      <c r="F71" s="21">
        <f t="shared" ref="F71:F77" si="41">D71*E71</f>
        <v>0</v>
      </c>
      <c r="G71" s="156">
        <f>F71*'Consolidated Budget'!I$8</f>
        <v>0</v>
      </c>
      <c r="H71" s="385"/>
      <c r="I71" s="385"/>
      <c r="J71" s="372"/>
      <c r="K71" s="286"/>
      <c r="L71" s="179"/>
      <c r="M71" s="287"/>
      <c r="N71" s="286"/>
      <c r="O71" s="179"/>
      <c r="P71" s="287"/>
      <c r="Q71" s="291">
        <f t="shared" si="39"/>
        <v>0</v>
      </c>
      <c r="R71" s="22">
        <f t="shared" si="40"/>
        <v>0</v>
      </c>
      <c r="S71" s="23">
        <f t="shared" si="17"/>
        <v>0</v>
      </c>
    </row>
    <row r="72" spans="1:19" ht="13" x14ac:dyDescent="0.25">
      <c r="A72" s="28" t="s">
        <v>187</v>
      </c>
      <c r="B72" s="288"/>
      <c r="C72" s="289"/>
      <c r="D72" s="289"/>
      <c r="E72" s="290"/>
      <c r="F72" s="21">
        <f t="shared" si="41"/>
        <v>0</v>
      </c>
      <c r="G72" s="156">
        <f>F72*'Consolidated Budget'!I$8</f>
        <v>0</v>
      </c>
      <c r="H72" s="385"/>
      <c r="I72" s="385"/>
      <c r="J72" s="372"/>
      <c r="K72" s="286"/>
      <c r="L72" s="179"/>
      <c r="M72" s="287"/>
      <c r="N72" s="286"/>
      <c r="O72" s="179"/>
      <c r="P72" s="287"/>
      <c r="Q72" s="291">
        <f t="shared" si="39"/>
        <v>0</v>
      </c>
      <c r="R72" s="22">
        <f t="shared" si="40"/>
        <v>0</v>
      </c>
      <c r="S72" s="23">
        <f t="shared" si="17"/>
        <v>0</v>
      </c>
    </row>
    <row r="73" spans="1:19" ht="13" x14ac:dyDescent="0.25">
      <c r="A73" s="28" t="s">
        <v>188</v>
      </c>
      <c r="B73" s="288"/>
      <c r="C73" s="289"/>
      <c r="D73" s="289"/>
      <c r="E73" s="290"/>
      <c r="F73" s="21">
        <f t="shared" si="41"/>
        <v>0</v>
      </c>
      <c r="G73" s="156">
        <f>F73*'Consolidated Budget'!I$8</f>
        <v>0</v>
      </c>
      <c r="H73" s="385"/>
      <c r="I73" s="385"/>
      <c r="J73" s="372"/>
      <c r="K73" s="286"/>
      <c r="L73" s="179"/>
      <c r="M73" s="287"/>
      <c r="N73" s="286"/>
      <c r="O73" s="179"/>
      <c r="P73" s="287"/>
      <c r="Q73" s="291">
        <f t="shared" si="39"/>
        <v>0</v>
      </c>
      <c r="R73" s="22">
        <f t="shared" si="40"/>
        <v>0</v>
      </c>
      <c r="S73" s="23">
        <f t="shared" si="17"/>
        <v>0</v>
      </c>
    </row>
    <row r="74" spans="1:19" ht="13" x14ac:dyDescent="0.25">
      <c r="A74" s="28" t="s">
        <v>189</v>
      </c>
      <c r="B74" s="288"/>
      <c r="C74" s="289"/>
      <c r="D74" s="289"/>
      <c r="E74" s="290"/>
      <c r="F74" s="21">
        <f t="shared" si="41"/>
        <v>0</v>
      </c>
      <c r="G74" s="156">
        <f>F74*'Consolidated Budget'!I$8</f>
        <v>0</v>
      </c>
      <c r="H74" s="385"/>
      <c r="I74" s="385"/>
      <c r="J74" s="372"/>
      <c r="K74" s="286"/>
      <c r="L74" s="179"/>
      <c r="M74" s="287"/>
      <c r="N74" s="286"/>
      <c r="O74" s="179"/>
      <c r="P74" s="287"/>
      <c r="Q74" s="291">
        <f t="shared" si="39"/>
        <v>0</v>
      </c>
      <c r="R74" s="22">
        <f t="shared" si="40"/>
        <v>0</v>
      </c>
      <c r="S74" s="23">
        <f t="shared" si="17"/>
        <v>0</v>
      </c>
    </row>
    <row r="75" spans="1:19" ht="13" x14ac:dyDescent="0.25">
      <c r="A75" s="28" t="s">
        <v>190</v>
      </c>
      <c r="B75" s="288"/>
      <c r="C75" s="289"/>
      <c r="D75" s="289"/>
      <c r="E75" s="290"/>
      <c r="F75" s="21">
        <f t="shared" si="41"/>
        <v>0</v>
      </c>
      <c r="G75" s="156">
        <f>F75*'Consolidated Budget'!I$8</f>
        <v>0</v>
      </c>
      <c r="H75" s="385"/>
      <c r="I75" s="385"/>
      <c r="J75" s="372"/>
      <c r="K75" s="286"/>
      <c r="L75" s="179"/>
      <c r="M75" s="287"/>
      <c r="N75" s="286"/>
      <c r="O75" s="179"/>
      <c r="P75" s="287"/>
      <c r="Q75" s="291">
        <f t="shared" si="39"/>
        <v>0</v>
      </c>
      <c r="R75" s="22">
        <f t="shared" si="40"/>
        <v>0</v>
      </c>
      <c r="S75" s="23">
        <f t="shared" si="17"/>
        <v>0</v>
      </c>
    </row>
    <row r="76" spans="1:19" ht="13" x14ac:dyDescent="0.25">
      <c r="A76" s="28" t="s">
        <v>191</v>
      </c>
      <c r="B76" s="288"/>
      <c r="C76" s="289"/>
      <c r="D76" s="289"/>
      <c r="E76" s="290"/>
      <c r="F76" s="21">
        <f t="shared" si="41"/>
        <v>0</v>
      </c>
      <c r="G76" s="156">
        <f>F76*'Consolidated Budget'!I$8</f>
        <v>0</v>
      </c>
      <c r="H76" s="385"/>
      <c r="I76" s="385"/>
      <c r="J76" s="372"/>
      <c r="K76" s="286"/>
      <c r="L76" s="179"/>
      <c r="M76" s="287"/>
      <c r="N76" s="286"/>
      <c r="O76" s="179"/>
      <c r="P76" s="287"/>
      <c r="Q76" s="291">
        <f t="shared" si="39"/>
        <v>0</v>
      </c>
      <c r="R76" s="22">
        <f t="shared" si="40"/>
        <v>0</v>
      </c>
      <c r="S76" s="23">
        <f t="shared" si="17"/>
        <v>0</v>
      </c>
    </row>
    <row r="77" spans="1:19" ht="13" x14ac:dyDescent="0.25">
      <c r="A77" s="28" t="s">
        <v>192</v>
      </c>
      <c r="B77" s="288"/>
      <c r="C77" s="289"/>
      <c r="D77" s="289"/>
      <c r="E77" s="290"/>
      <c r="F77" s="21">
        <f t="shared" si="41"/>
        <v>0</v>
      </c>
      <c r="G77" s="156">
        <f>F77*'Consolidated Budget'!I$8</f>
        <v>0</v>
      </c>
      <c r="H77" s="385"/>
      <c r="I77" s="385"/>
      <c r="J77" s="372"/>
      <c r="K77" s="286"/>
      <c r="L77" s="179"/>
      <c r="M77" s="287"/>
      <c r="N77" s="286"/>
      <c r="O77" s="179"/>
      <c r="P77" s="287"/>
      <c r="Q77" s="291">
        <f t="shared" si="39"/>
        <v>0</v>
      </c>
      <c r="R77" s="22">
        <f t="shared" si="40"/>
        <v>0</v>
      </c>
      <c r="S77" s="23">
        <f t="shared" si="17"/>
        <v>0</v>
      </c>
    </row>
    <row r="78" spans="1:19" ht="13" x14ac:dyDescent="0.25">
      <c r="A78" s="24" t="s">
        <v>193</v>
      </c>
      <c r="B78" s="25" t="s">
        <v>96</v>
      </c>
      <c r="C78" s="866"/>
      <c r="D78" s="866"/>
      <c r="E78" s="866"/>
      <c r="F78" s="26">
        <f>SUM(F79:F86)</f>
        <v>0</v>
      </c>
      <c r="G78" s="26">
        <f>SUM(G79:G86)</f>
        <v>0</v>
      </c>
      <c r="H78" s="387">
        <f t="shared" ref="H78:I78" si="42">SUM(H79:H86)</f>
        <v>0</v>
      </c>
      <c r="I78" s="387">
        <f t="shared" si="42"/>
        <v>0</v>
      </c>
      <c r="J78" s="372"/>
      <c r="K78" s="26">
        <f t="shared" ref="K78:L78" si="43">SUM(K79:K86)</f>
        <v>0</v>
      </c>
      <c r="L78" s="26">
        <f t="shared" si="43"/>
        <v>0</v>
      </c>
      <c r="M78" s="287"/>
      <c r="N78" s="26">
        <f t="shared" ref="N78:R78" si="44">SUM(N79:N86)</f>
        <v>0</v>
      </c>
      <c r="O78" s="26">
        <f t="shared" si="44"/>
        <v>0</v>
      </c>
      <c r="P78" s="26">
        <f t="shared" si="44"/>
        <v>0</v>
      </c>
      <c r="Q78" s="26">
        <f t="shared" si="44"/>
        <v>0</v>
      </c>
      <c r="R78" s="26">
        <f t="shared" si="44"/>
        <v>0</v>
      </c>
      <c r="S78" s="23">
        <f t="shared" si="17"/>
        <v>0</v>
      </c>
    </row>
    <row r="79" spans="1:19" ht="13" x14ac:dyDescent="0.25">
      <c r="A79" s="28" t="s">
        <v>194</v>
      </c>
      <c r="B79" s="311"/>
      <c r="C79" s="297"/>
      <c r="D79" s="297"/>
      <c r="E79" s="414"/>
      <c r="F79" s="424">
        <f t="shared" ref="F79:F86" si="45">D79*E79</f>
        <v>0</v>
      </c>
      <c r="G79" s="156">
        <f>F79*'Consolidated Budget'!I$8</f>
        <v>0</v>
      </c>
      <c r="H79" s="421"/>
      <c r="I79" s="422"/>
      <c r="J79" s="372"/>
      <c r="K79" s="286"/>
      <c r="L79" s="179"/>
      <c r="M79" s="287"/>
      <c r="N79" s="286"/>
      <c r="O79" s="179"/>
      <c r="P79" s="287"/>
      <c r="Q79" s="291">
        <f t="shared" ref="Q79:Q86" si="46">I79+L79+O79</f>
        <v>0</v>
      </c>
      <c r="R79" s="22">
        <f t="shared" ref="R79:R86" si="47">$G79-Q79</f>
        <v>0</v>
      </c>
      <c r="S79" s="23">
        <f t="shared" si="17"/>
        <v>0</v>
      </c>
    </row>
    <row r="80" spans="1:19" ht="13" x14ac:dyDescent="0.25">
      <c r="A80" s="28" t="s">
        <v>197</v>
      </c>
      <c r="B80" s="311"/>
      <c r="C80" s="297"/>
      <c r="D80" s="414"/>
      <c r="E80" s="297"/>
      <c r="F80" s="424">
        <f t="shared" si="45"/>
        <v>0</v>
      </c>
      <c r="G80" s="156">
        <f>F80*'Consolidated Budget'!I$8</f>
        <v>0</v>
      </c>
      <c r="H80" s="419"/>
      <c r="I80" s="420"/>
      <c r="J80" s="372"/>
      <c r="K80" s="286"/>
      <c r="L80" s="179"/>
      <c r="M80" s="287"/>
      <c r="N80" s="286"/>
      <c r="O80" s="179"/>
      <c r="P80" s="287"/>
      <c r="Q80" s="291">
        <f t="shared" si="46"/>
        <v>0</v>
      </c>
      <c r="R80" s="22">
        <f t="shared" si="47"/>
        <v>0</v>
      </c>
      <c r="S80" s="23">
        <f t="shared" si="17"/>
        <v>0</v>
      </c>
    </row>
    <row r="81" spans="1:19" ht="13" x14ac:dyDescent="0.25">
      <c r="A81" s="28" t="s">
        <v>199</v>
      </c>
      <c r="B81" s="311"/>
      <c r="C81" s="297"/>
      <c r="D81" s="414"/>
      <c r="E81" s="297"/>
      <c r="F81" s="424">
        <f t="shared" si="45"/>
        <v>0</v>
      </c>
      <c r="G81" s="156">
        <f>F81*'Consolidated Budget'!I$8</f>
        <v>0</v>
      </c>
      <c r="H81" s="419"/>
      <c r="I81" s="420"/>
      <c r="J81" s="372"/>
      <c r="K81" s="286"/>
      <c r="L81" s="179"/>
      <c r="M81" s="287"/>
      <c r="N81" s="286"/>
      <c r="O81" s="179"/>
      <c r="P81" s="287"/>
      <c r="Q81" s="291">
        <f t="shared" si="46"/>
        <v>0</v>
      </c>
      <c r="R81" s="22">
        <f t="shared" si="47"/>
        <v>0</v>
      </c>
      <c r="S81" s="23">
        <f t="shared" si="17"/>
        <v>0</v>
      </c>
    </row>
    <row r="82" spans="1:19" ht="13" x14ac:dyDescent="0.25">
      <c r="A82" s="28" t="s">
        <v>202</v>
      </c>
      <c r="B82" s="288"/>
      <c r="C82" s="289"/>
      <c r="D82" s="289"/>
      <c r="E82" s="290"/>
      <c r="F82" s="424">
        <f t="shared" si="45"/>
        <v>0</v>
      </c>
      <c r="G82" s="156">
        <f>F82*'Consolidated Budget'!I$8</f>
        <v>0</v>
      </c>
      <c r="H82" s="425"/>
      <c r="I82" s="425"/>
      <c r="J82" s="372"/>
      <c r="K82" s="286"/>
      <c r="L82" s="179"/>
      <c r="M82" s="287"/>
      <c r="N82" s="286"/>
      <c r="O82" s="179"/>
      <c r="P82" s="287"/>
      <c r="Q82" s="291">
        <f t="shared" si="46"/>
        <v>0</v>
      </c>
      <c r="R82" s="22">
        <f t="shared" si="47"/>
        <v>0</v>
      </c>
      <c r="S82" s="23">
        <f t="shared" si="17"/>
        <v>0</v>
      </c>
    </row>
    <row r="83" spans="1:19" ht="13" x14ac:dyDescent="0.25">
      <c r="A83" s="28" t="s">
        <v>203</v>
      </c>
      <c r="B83" s="288"/>
      <c r="C83" s="289"/>
      <c r="D83" s="289"/>
      <c r="E83" s="290"/>
      <c r="F83" s="424">
        <f t="shared" si="45"/>
        <v>0</v>
      </c>
      <c r="G83" s="156">
        <f>F83*'Consolidated Budget'!I$8</f>
        <v>0</v>
      </c>
      <c r="H83" s="425"/>
      <c r="I83" s="425"/>
      <c r="J83" s="372"/>
      <c r="K83" s="286"/>
      <c r="L83" s="179"/>
      <c r="M83" s="287"/>
      <c r="N83" s="286"/>
      <c r="O83" s="179"/>
      <c r="P83" s="287"/>
      <c r="Q83" s="291">
        <f t="shared" si="46"/>
        <v>0</v>
      </c>
      <c r="R83" s="22">
        <f t="shared" si="47"/>
        <v>0</v>
      </c>
      <c r="S83" s="23">
        <f t="shared" si="17"/>
        <v>0</v>
      </c>
    </row>
    <row r="84" spans="1:19" ht="13" x14ac:dyDescent="0.25">
      <c r="A84" s="28" t="s">
        <v>203</v>
      </c>
      <c r="B84" s="288"/>
      <c r="C84" s="289"/>
      <c r="D84" s="289"/>
      <c r="E84" s="290"/>
      <c r="F84" s="21">
        <f t="shared" si="45"/>
        <v>0</v>
      </c>
      <c r="G84" s="156">
        <f>F84*'Consolidated Budget'!I$8</f>
        <v>0</v>
      </c>
      <c r="H84" s="385"/>
      <c r="I84" s="385"/>
      <c r="J84" s="372"/>
      <c r="K84" s="286"/>
      <c r="L84" s="179"/>
      <c r="M84" s="287"/>
      <c r="N84" s="286"/>
      <c r="O84" s="179"/>
      <c r="P84" s="287"/>
      <c r="Q84" s="291">
        <f t="shared" si="46"/>
        <v>0</v>
      </c>
      <c r="R84" s="22">
        <f t="shared" si="47"/>
        <v>0</v>
      </c>
      <c r="S84" s="23">
        <f t="shared" si="17"/>
        <v>0</v>
      </c>
    </row>
    <row r="85" spans="1:19" ht="13" x14ac:dyDescent="0.25">
      <c r="A85" s="28" t="s">
        <v>203</v>
      </c>
      <c r="B85" s="288"/>
      <c r="C85" s="289"/>
      <c r="D85" s="289"/>
      <c r="E85" s="290"/>
      <c r="F85" s="21">
        <f t="shared" si="45"/>
        <v>0</v>
      </c>
      <c r="G85" s="156">
        <f>F85*'Consolidated Budget'!I$8</f>
        <v>0</v>
      </c>
      <c r="H85" s="385"/>
      <c r="I85" s="385"/>
      <c r="J85" s="372"/>
      <c r="K85" s="286"/>
      <c r="L85" s="179"/>
      <c r="M85" s="287"/>
      <c r="N85" s="286"/>
      <c r="O85" s="179"/>
      <c r="P85" s="287"/>
      <c r="Q85" s="291">
        <f t="shared" si="46"/>
        <v>0</v>
      </c>
      <c r="R85" s="22">
        <f t="shared" si="47"/>
        <v>0</v>
      </c>
      <c r="S85" s="23">
        <f t="shared" si="17"/>
        <v>0</v>
      </c>
    </row>
    <row r="86" spans="1:19" ht="13" x14ac:dyDescent="0.25">
      <c r="A86" s="28" t="s">
        <v>203</v>
      </c>
      <c r="B86" s="288"/>
      <c r="C86" s="289"/>
      <c r="D86" s="289"/>
      <c r="E86" s="290"/>
      <c r="F86" s="21">
        <f t="shared" si="45"/>
        <v>0</v>
      </c>
      <c r="G86" s="156">
        <f>F86*'Consolidated Budget'!I$8</f>
        <v>0</v>
      </c>
      <c r="H86" s="385"/>
      <c r="I86" s="385"/>
      <c r="J86" s="372"/>
      <c r="K86" s="286"/>
      <c r="L86" s="179"/>
      <c r="M86" s="287"/>
      <c r="N86" s="286"/>
      <c r="O86" s="179"/>
      <c r="P86" s="287"/>
      <c r="Q86" s="291">
        <f t="shared" si="46"/>
        <v>0</v>
      </c>
      <c r="R86" s="22">
        <f t="shared" si="47"/>
        <v>0</v>
      </c>
      <c r="S86" s="23">
        <f t="shared" si="17"/>
        <v>0</v>
      </c>
    </row>
    <row r="87" spans="1:19" ht="13" x14ac:dyDescent="0.25">
      <c r="A87" s="24" t="s">
        <v>204</v>
      </c>
      <c r="B87" s="25" t="s">
        <v>97</v>
      </c>
      <c r="C87" s="866"/>
      <c r="D87" s="866"/>
      <c r="E87" s="866"/>
      <c r="F87" s="26">
        <f>SUM(F88:F95)</f>
        <v>0</v>
      </c>
      <c r="G87" s="26">
        <f>SUM(G88:G95)</f>
        <v>0</v>
      </c>
      <c r="H87" s="387">
        <f t="shared" ref="H87:I87" si="48">SUM(H88:H95)</f>
        <v>0</v>
      </c>
      <c r="I87" s="387">
        <f t="shared" si="48"/>
        <v>0</v>
      </c>
      <c r="J87" s="372"/>
      <c r="K87" s="26">
        <f t="shared" ref="K87:L87" si="49">SUM(K88:K95)</f>
        <v>0</v>
      </c>
      <c r="L87" s="26">
        <f t="shared" si="49"/>
        <v>0</v>
      </c>
      <c r="M87" s="287"/>
      <c r="N87" s="26">
        <f t="shared" ref="N87:R87" si="50">SUM(N88:N95)</f>
        <v>0</v>
      </c>
      <c r="O87" s="26">
        <f t="shared" si="50"/>
        <v>0</v>
      </c>
      <c r="P87" s="26">
        <f t="shared" si="50"/>
        <v>0</v>
      </c>
      <c r="Q87" s="26">
        <f t="shared" si="50"/>
        <v>0</v>
      </c>
      <c r="R87" s="26">
        <f t="shared" si="50"/>
        <v>0</v>
      </c>
      <c r="S87" s="23">
        <f t="shared" si="17"/>
        <v>0</v>
      </c>
    </row>
    <row r="88" spans="1:19" ht="13" x14ac:dyDescent="0.25">
      <c r="A88" s="28" t="s">
        <v>205</v>
      </c>
      <c r="B88" s="311"/>
      <c r="C88" s="297"/>
      <c r="D88" s="297"/>
      <c r="E88" s="414"/>
      <c r="F88" s="424">
        <f t="shared" ref="F88:F95" si="51">D88*E88</f>
        <v>0</v>
      </c>
      <c r="G88" s="156">
        <f>F88*'Consolidated Budget'!I$8</f>
        <v>0</v>
      </c>
      <c r="H88" s="421"/>
      <c r="I88" s="422"/>
      <c r="J88" s="372"/>
      <c r="K88" s="286"/>
      <c r="L88" s="179"/>
      <c r="M88" s="287"/>
      <c r="N88" s="286"/>
      <c r="O88" s="179"/>
      <c r="P88" s="287"/>
      <c r="Q88" s="291">
        <f t="shared" ref="Q88:Q95" si="52">I88+L88+O88</f>
        <v>0</v>
      </c>
      <c r="R88" s="22">
        <f t="shared" ref="R88:R95" si="53">$G88-Q88</f>
        <v>0</v>
      </c>
      <c r="S88" s="23">
        <f t="shared" si="17"/>
        <v>0</v>
      </c>
    </row>
    <row r="89" spans="1:19" ht="13" x14ac:dyDescent="0.25">
      <c r="A89" s="28" t="s">
        <v>207</v>
      </c>
      <c r="B89" s="311"/>
      <c r="C89" s="297"/>
      <c r="D89" s="297"/>
      <c r="E89" s="414"/>
      <c r="F89" s="424">
        <f t="shared" si="51"/>
        <v>0</v>
      </c>
      <c r="G89" s="156">
        <f>F89*'Consolidated Budget'!I$8</f>
        <v>0</v>
      </c>
      <c r="H89" s="421"/>
      <c r="I89" s="422"/>
      <c r="J89" s="372"/>
      <c r="K89" s="286"/>
      <c r="L89" s="179"/>
      <c r="M89" s="287"/>
      <c r="N89" s="286"/>
      <c r="O89" s="179"/>
      <c r="P89" s="287"/>
      <c r="Q89" s="291">
        <f t="shared" si="52"/>
        <v>0</v>
      </c>
      <c r="R89" s="22">
        <f t="shared" si="53"/>
        <v>0</v>
      </c>
      <c r="S89" s="23">
        <f t="shared" si="17"/>
        <v>0</v>
      </c>
    </row>
    <row r="90" spans="1:19" ht="13" x14ac:dyDescent="0.25">
      <c r="A90" s="28" t="s">
        <v>210</v>
      </c>
      <c r="B90" s="288"/>
      <c r="C90" s="289"/>
      <c r="D90" s="289"/>
      <c r="E90" s="290"/>
      <c r="F90" s="424">
        <f t="shared" si="51"/>
        <v>0</v>
      </c>
      <c r="G90" s="156">
        <f>F90*'Consolidated Budget'!I$8</f>
        <v>0</v>
      </c>
      <c r="H90" s="425"/>
      <c r="I90" s="425"/>
      <c r="J90" s="372"/>
      <c r="K90" s="286"/>
      <c r="L90" s="179"/>
      <c r="M90" s="287"/>
      <c r="N90" s="286"/>
      <c r="O90" s="179"/>
      <c r="P90" s="287"/>
      <c r="Q90" s="291">
        <f t="shared" si="52"/>
        <v>0</v>
      </c>
      <c r="R90" s="22">
        <f t="shared" si="53"/>
        <v>0</v>
      </c>
      <c r="S90" s="23">
        <f t="shared" si="17"/>
        <v>0</v>
      </c>
    </row>
    <row r="91" spans="1:19" ht="13" x14ac:dyDescent="0.25">
      <c r="A91" s="28" t="s">
        <v>211</v>
      </c>
      <c r="B91" s="288"/>
      <c r="C91" s="289"/>
      <c r="D91" s="289"/>
      <c r="E91" s="290"/>
      <c r="F91" s="424">
        <f t="shared" si="51"/>
        <v>0</v>
      </c>
      <c r="G91" s="156">
        <f>F91*'Consolidated Budget'!I$8</f>
        <v>0</v>
      </c>
      <c r="H91" s="425"/>
      <c r="I91" s="425"/>
      <c r="J91" s="372"/>
      <c r="K91" s="286"/>
      <c r="L91" s="179"/>
      <c r="M91" s="287"/>
      <c r="N91" s="286"/>
      <c r="O91" s="179"/>
      <c r="P91" s="287"/>
      <c r="Q91" s="291">
        <f t="shared" si="52"/>
        <v>0</v>
      </c>
      <c r="R91" s="22">
        <f t="shared" si="53"/>
        <v>0</v>
      </c>
      <c r="S91" s="23">
        <f t="shared" si="17"/>
        <v>0</v>
      </c>
    </row>
    <row r="92" spans="1:19" ht="13" x14ac:dyDescent="0.25">
      <c r="A92" s="28" t="s">
        <v>212</v>
      </c>
      <c r="B92" s="288"/>
      <c r="C92" s="289"/>
      <c r="D92" s="289"/>
      <c r="E92" s="290"/>
      <c r="F92" s="424">
        <f t="shared" si="51"/>
        <v>0</v>
      </c>
      <c r="G92" s="156">
        <f>F92*'Consolidated Budget'!I$8</f>
        <v>0</v>
      </c>
      <c r="H92" s="425"/>
      <c r="I92" s="425"/>
      <c r="J92" s="372"/>
      <c r="K92" s="286"/>
      <c r="L92" s="179"/>
      <c r="M92" s="287"/>
      <c r="N92" s="286"/>
      <c r="O92" s="179"/>
      <c r="P92" s="287"/>
      <c r="Q92" s="291">
        <f t="shared" si="52"/>
        <v>0</v>
      </c>
      <c r="R92" s="22">
        <f t="shared" si="53"/>
        <v>0</v>
      </c>
      <c r="S92" s="23">
        <f t="shared" si="17"/>
        <v>0</v>
      </c>
    </row>
    <row r="93" spans="1:19" ht="13" x14ac:dyDescent="0.25">
      <c r="A93" s="28" t="s">
        <v>213</v>
      </c>
      <c r="B93" s="288"/>
      <c r="C93" s="289"/>
      <c r="D93" s="289"/>
      <c r="E93" s="290"/>
      <c r="F93" s="424">
        <f t="shared" si="51"/>
        <v>0</v>
      </c>
      <c r="G93" s="156">
        <f>F93*'Consolidated Budget'!I$8</f>
        <v>0</v>
      </c>
      <c r="H93" s="425"/>
      <c r="I93" s="425"/>
      <c r="J93" s="372"/>
      <c r="K93" s="286"/>
      <c r="L93" s="179"/>
      <c r="M93" s="287"/>
      <c r="N93" s="286"/>
      <c r="O93" s="179"/>
      <c r="P93" s="287"/>
      <c r="Q93" s="291">
        <f t="shared" si="52"/>
        <v>0</v>
      </c>
      <c r="R93" s="22">
        <f t="shared" si="53"/>
        <v>0</v>
      </c>
      <c r="S93" s="23">
        <f t="shared" si="17"/>
        <v>0</v>
      </c>
    </row>
    <row r="94" spans="1:19" ht="13" x14ac:dyDescent="0.25">
      <c r="A94" s="28" t="s">
        <v>214</v>
      </c>
      <c r="B94" s="288"/>
      <c r="C94" s="289"/>
      <c r="D94" s="289"/>
      <c r="E94" s="290"/>
      <c r="F94" s="21">
        <f t="shared" si="51"/>
        <v>0</v>
      </c>
      <c r="G94" s="156">
        <f>F94*'Consolidated Budget'!I$8</f>
        <v>0</v>
      </c>
      <c r="H94" s="385"/>
      <c r="I94" s="385"/>
      <c r="J94" s="372"/>
      <c r="K94" s="286"/>
      <c r="L94" s="179"/>
      <c r="M94" s="287"/>
      <c r="N94" s="286"/>
      <c r="O94" s="179"/>
      <c r="P94" s="287"/>
      <c r="Q94" s="291">
        <f t="shared" si="52"/>
        <v>0</v>
      </c>
      <c r="R94" s="22">
        <f t="shared" si="53"/>
        <v>0</v>
      </c>
      <c r="S94" s="23">
        <f t="shared" si="17"/>
        <v>0</v>
      </c>
    </row>
    <row r="95" spans="1:19" ht="13" x14ac:dyDescent="0.25">
      <c r="A95" s="28" t="s">
        <v>215</v>
      </c>
      <c r="B95" s="288"/>
      <c r="C95" s="289"/>
      <c r="D95" s="289"/>
      <c r="E95" s="290"/>
      <c r="F95" s="21">
        <f t="shared" si="51"/>
        <v>0</v>
      </c>
      <c r="G95" s="156">
        <f>F95*'Consolidated Budget'!I$8</f>
        <v>0</v>
      </c>
      <c r="H95" s="385"/>
      <c r="I95" s="385"/>
      <c r="J95" s="372"/>
      <c r="K95" s="286"/>
      <c r="L95" s="179"/>
      <c r="M95" s="287"/>
      <c r="N95" s="286"/>
      <c r="O95" s="179"/>
      <c r="P95" s="287"/>
      <c r="Q95" s="291">
        <f t="shared" si="52"/>
        <v>0</v>
      </c>
      <c r="R95" s="22">
        <f t="shared" si="53"/>
        <v>0</v>
      </c>
      <c r="S95" s="23">
        <f t="shared" si="17"/>
        <v>0</v>
      </c>
    </row>
    <row r="96" spans="1:19" ht="13" x14ac:dyDescent="0.25">
      <c r="A96" s="24" t="s">
        <v>216</v>
      </c>
      <c r="B96" s="25" t="s">
        <v>98</v>
      </c>
      <c r="C96" s="866"/>
      <c r="D96" s="866"/>
      <c r="E96" s="866"/>
      <c r="F96" s="26">
        <f>SUM(F97:F104)</f>
        <v>0</v>
      </c>
      <c r="G96" s="26">
        <f>SUM(G97:G104)</f>
        <v>0</v>
      </c>
      <c r="H96" s="387">
        <f t="shared" ref="H96:I96" si="54">SUM(H97:H104)</f>
        <v>0</v>
      </c>
      <c r="I96" s="387">
        <f t="shared" si="54"/>
        <v>0</v>
      </c>
      <c r="J96" s="372"/>
      <c r="K96" s="26">
        <f t="shared" ref="K96:L96" si="55">SUM(K97:K104)</f>
        <v>0</v>
      </c>
      <c r="L96" s="26">
        <f t="shared" si="55"/>
        <v>0</v>
      </c>
      <c r="M96" s="287"/>
      <c r="N96" s="26">
        <f t="shared" ref="N96:R96" si="56">SUM(N97:N104)</f>
        <v>0</v>
      </c>
      <c r="O96" s="26">
        <f t="shared" si="56"/>
        <v>0</v>
      </c>
      <c r="P96" s="26">
        <f t="shared" si="56"/>
        <v>0</v>
      </c>
      <c r="Q96" s="26">
        <f t="shared" si="56"/>
        <v>0</v>
      </c>
      <c r="R96" s="26">
        <f t="shared" si="56"/>
        <v>0</v>
      </c>
      <c r="S96" s="23">
        <f t="shared" si="17"/>
        <v>0</v>
      </c>
    </row>
    <row r="97" spans="1:19" ht="13" x14ac:dyDescent="0.25">
      <c r="A97" s="28" t="s">
        <v>217</v>
      </c>
      <c r="B97" s="288"/>
      <c r="C97" s="413"/>
      <c r="D97" s="414"/>
      <c r="E97" s="297"/>
      <c r="F97" s="424">
        <f t="shared" ref="F97:F104" si="57">D97*E97</f>
        <v>0</v>
      </c>
      <c r="G97" s="156">
        <f>F97*'Consolidated Budget'!I$8</f>
        <v>0</v>
      </c>
      <c r="H97" s="427"/>
      <c r="I97" s="428"/>
      <c r="J97" s="372"/>
      <c r="K97" s="286">
        <v>0</v>
      </c>
      <c r="L97" s="179">
        <v>0</v>
      </c>
      <c r="M97" s="287"/>
      <c r="N97" s="286"/>
      <c r="O97" s="179"/>
      <c r="P97" s="287"/>
      <c r="Q97" s="291">
        <f t="shared" ref="Q97:Q104" si="58">I97+L97+O97</f>
        <v>0</v>
      </c>
      <c r="R97" s="22">
        <f t="shared" ref="R97:R104" si="59">$G97-Q97</f>
        <v>0</v>
      </c>
      <c r="S97" s="23">
        <f t="shared" si="17"/>
        <v>0</v>
      </c>
    </row>
    <row r="98" spans="1:19" ht="13" x14ac:dyDescent="0.25">
      <c r="A98" s="28" t="s">
        <v>219</v>
      </c>
      <c r="B98" s="288"/>
      <c r="C98" s="289"/>
      <c r="D98" s="289"/>
      <c r="E98" s="290"/>
      <c r="F98" s="424">
        <f t="shared" si="57"/>
        <v>0</v>
      </c>
      <c r="G98" s="156">
        <f>F98*'Consolidated Budget'!I$8</f>
        <v>0</v>
      </c>
      <c r="H98" s="425"/>
      <c r="I98" s="425"/>
      <c r="J98" s="372"/>
      <c r="K98" s="286"/>
      <c r="L98" s="179"/>
      <c r="M98" s="287"/>
      <c r="N98" s="286"/>
      <c r="O98" s="179"/>
      <c r="P98" s="287"/>
      <c r="Q98" s="291">
        <f t="shared" si="58"/>
        <v>0</v>
      </c>
      <c r="R98" s="22">
        <f t="shared" si="59"/>
        <v>0</v>
      </c>
      <c r="S98" s="23">
        <f t="shared" ref="S98:S140" si="60">IFERROR(Q98/$G98,0)</f>
        <v>0</v>
      </c>
    </row>
    <row r="99" spans="1:19" ht="13" x14ac:dyDescent="0.25">
      <c r="A99" s="28" t="s">
        <v>220</v>
      </c>
      <c r="B99" s="288"/>
      <c r="C99" s="289"/>
      <c r="D99" s="289"/>
      <c r="E99" s="290"/>
      <c r="F99" s="424">
        <f t="shared" si="57"/>
        <v>0</v>
      </c>
      <c r="G99" s="156">
        <f>F99*'Consolidated Budget'!I$8</f>
        <v>0</v>
      </c>
      <c r="H99" s="425"/>
      <c r="I99" s="425"/>
      <c r="J99" s="372"/>
      <c r="K99" s="286"/>
      <c r="L99" s="179"/>
      <c r="M99" s="287"/>
      <c r="N99" s="286"/>
      <c r="O99" s="179"/>
      <c r="P99" s="287"/>
      <c r="Q99" s="291">
        <f t="shared" si="58"/>
        <v>0</v>
      </c>
      <c r="R99" s="22">
        <f t="shared" si="59"/>
        <v>0</v>
      </c>
      <c r="S99" s="23">
        <f t="shared" si="60"/>
        <v>0</v>
      </c>
    </row>
    <row r="100" spans="1:19" ht="13" x14ac:dyDescent="0.25">
      <c r="A100" s="28" t="s">
        <v>221</v>
      </c>
      <c r="B100" s="288"/>
      <c r="C100" s="289"/>
      <c r="D100" s="289"/>
      <c r="E100" s="290"/>
      <c r="F100" s="424">
        <f t="shared" si="57"/>
        <v>0</v>
      </c>
      <c r="G100" s="156">
        <f>F100*'Consolidated Budget'!I$8</f>
        <v>0</v>
      </c>
      <c r="H100" s="425"/>
      <c r="I100" s="425"/>
      <c r="J100" s="372"/>
      <c r="K100" s="286"/>
      <c r="L100" s="179"/>
      <c r="M100" s="287"/>
      <c r="N100" s="286"/>
      <c r="O100" s="179"/>
      <c r="P100" s="287"/>
      <c r="Q100" s="291">
        <f t="shared" si="58"/>
        <v>0</v>
      </c>
      <c r="R100" s="22">
        <f t="shared" si="59"/>
        <v>0</v>
      </c>
      <c r="S100" s="23">
        <f t="shared" si="60"/>
        <v>0</v>
      </c>
    </row>
    <row r="101" spans="1:19" ht="13" x14ac:dyDescent="0.25">
      <c r="A101" s="28" t="s">
        <v>222</v>
      </c>
      <c r="B101" s="288"/>
      <c r="C101" s="289"/>
      <c r="D101" s="289"/>
      <c r="E101" s="290"/>
      <c r="F101" s="21">
        <f t="shared" si="57"/>
        <v>0</v>
      </c>
      <c r="G101" s="156">
        <f>F101*'Consolidated Budget'!I$8</f>
        <v>0</v>
      </c>
      <c r="H101" s="385"/>
      <c r="I101" s="385"/>
      <c r="J101" s="372"/>
      <c r="K101" s="286"/>
      <c r="L101" s="179"/>
      <c r="M101" s="287"/>
      <c r="N101" s="286"/>
      <c r="O101" s="179"/>
      <c r="P101" s="287"/>
      <c r="Q101" s="291">
        <f t="shared" si="58"/>
        <v>0</v>
      </c>
      <c r="R101" s="22">
        <f t="shared" si="59"/>
        <v>0</v>
      </c>
      <c r="S101" s="23">
        <f t="shared" si="60"/>
        <v>0</v>
      </c>
    </row>
    <row r="102" spans="1:19" ht="13" x14ac:dyDescent="0.25">
      <c r="A102" s="28" t="s">
        <v>223</v>
      </c>
      <c r="B102" s="288"/>
      <c r="C102" s="289"/>
      <c r="D102" s="289"/>
      <c r="E102" s="290"/>
      <c r="F102" s="21">
        <f t="shared" si="57"/>
        <v>0</v>
      </c>
      <c r="G102" s="156">
        <f>F102*'Consolidated Budget'!I$8</f>
        <v>0</v>
      </c>
      <c r="H102" s="385"/>
      <c r="I102" s="385"/>
      <c r="J102" s="372"/>
      <c r="K102" s="286"/>
      <c r="L102" s="179"/>
      <c r="M102" s="287"/>
      <c r="N102" s="286"/>
      <c r="O102" s="179"/>
      <c r="P102" s="287"/>
      <c r="Q102" s="291">
        <f t="shared" si="58"/>
        <v>0</v>
      </c>
      <c r="R102" s="22">
        <f t="shared" si="59"/>
        <v>0</v>
      </c>
      <c r="S102" s="23">
        <f t="shared" si="60"/>
        <v>0</v>
      </c>
    </row>
    <row r="103" spans="1:19" ht="13" x14ac:dyDescent="0.25">
      <c r="A103" s="28" t="s">
        <v>224</v>
      </c>
      <c r="B103" s="288"/>
      <c r="C103" s="289"/>
      <c r="D103" s="289"/>
      <c r="E103" s="290"/>
      <c r="F103" s="21">
        <f t="shared" si="57"/>
        <v>0</v>
      </c>
      <c r="G103" s="156">
        <f>F103*'Consolidated Budget'!I$8</f>
        <v>0</v>
      </c>
      <c r="H103" s="385"/>
      <c r="I103" s="385"/>
      <c r="J103" s="372"/>
      <c r="K103" s="286"/>
      <c r="L103" s="179"/>
      <c r="M103" s="287"/>
      <c r="N103" s="286"/>
      <c r="O103" s="179"/>
      <c r="P103" s="287"/>
      <c r="Q103" s="291">
        <f t="shared" si="58"/>
        <v>0</v>
      </c>
      <c r="R103" s="22">
        <f t="shared" si="59"/>
        <v>0</v>
      </c>
      <c r="S103" s="23">
        <f t="shared" si="60"/>
        <v>0</v>
      </c>
    </row>
    <row r="104" spans="1:19" ht="13" x14ac:dyDescent="0.25">
      <c r="A104" s="28" t="s">
        <v>225</v>
      </c>
      <c r="B104" s="288"/>
      <c r="C104" s="289"/>
      <c r="D104" s="289"/>
      <c r="E104" s="290"/>
      <c r="F104" s="21">
        <f t="shared" si="57"/>
        <v>0</v>
      </c>
      <c r="G104" s="156">
        <f>F104*'Consolidated Budget'!I$8</f>
        <v>0</v>
      </c>
      <c r="H104" s="385"/>
      <c r="I104" s="385"/>
      <c r="J104" s="372"/>
      <c r="K104" s="286"/>
      <c r="L104" s="179"/>
      <c r="M104" s="287"/>
      <c r="N104" s="286"/>
      <c r="O104" s="179"/>
      <c r="P104" s="287"/>
      <c r="Q104" s="291">
        <f t="shared" si="58"/>
        <v>0</v>
      </c>
      <c r="R104" s="22">
        <f t="shared" si="59"/>
        <v>0</v>
      </c>
      <c r="S104" s="23">
        <f t="shared" si="60"/>
        <v>0</v>
      </c>
    </row>
    <row r="105" spans="1:19" ht="13" x14ac:dyDescent="0.25">
      <c r="A105" s="24" t="s">
        <v>226</v>
      </c>
      <c r="B105" s="25" t="s">
        <v>40</v>
      </c>
      <c r="C105" s="866"/>
      <c r="D105" s="866"/>
      <c r="E105" s="866"/>
      <c r="F105" s="26">
        <f>SUM(F106:F117)</f>
        <v>0</v>
      </c>
      <c r="G105" s="26">
        <f>SUM(G106:G117)</f>
        <v>0</v>
      </c>
      <c r="H105" s="387">
        <f t="shared" ref="H105:I105" si="61">SUM(H106:H117)</f>
        <v>0</v>
      </c>
      <c r="I105" s="387">
        <f t="shared" si="61"/>
        <v>0</v>
      </c>
      <c r="J105" s="372"/>
      <c r="K105" s="26">
        <f t="shared" ref="K105:L105" si="62">SUM(K106:K117)</f>
        <v>0</v>
      </c>
      <c r="L105" s="26">
        <f t="shared" si="62"/>
        <v>0</v>
      </c>
      <c r="M105" s="287"/>
      <c r="N105" s="26">
        <f t="shared" ref="N105:R105" si="63">SUM(N106:N117)</f>
        <v>0</v>
      </c>
      <c r="O105" s="26">
        <f t="shared" si="63"/>
        <v>0</v>
      </c>
      <c r="P105" s="26">
        <f t="shared" si="63"/>
        <v>0</v>
      </c>
      <c r="Q105" s="26">
        <f t="shared" si="63"/>
        <v>0</v>
      </c>
      <c r="R105" s="26">
        <f t="shared" si="63"/>
        <v>0</v>
      </c>
      <c r="S105" s="23">
        <f t="shared" si="60"/>
        <v>0</v>
      </c>
    </row>
    <row r="106" spans="1:19" ht="13" x14ac:dyDescent="0.25">
      <c r="A106" s="20" t="s">
        <v>227</v>
      </c>
      <c r="B106" s="288"/>
      <c r="C106" s="413"/>
      <c r="D106" s="297"/>
      <c r="E106" s="414"/>
      <c r="F106" s="424">
        <f>D106*E106</f>
        <v>0</v>
      </c>
      <c r="G106" s="156">
        <f>F106*'Consolidated Budget'!I$8</f>
        <v>0</v>
      </c>
      <c r="H106" s="427"/>
      <c r="I106" s="428"/>
      <c r="J106" s="372"/>
      <c r="K106" s="286"/>
      <c r="L106" s="179"/>
      <c r="M106" s="287"/>
      <c r="N106" s="286"/>
      <c r="O106" s="179"/>
      <c r="P106" s="287"/>
      <c r="Q106" s="291">
        <f t="shared" ref="Q106:Q117" si="64">I106+L106+O106</f>
        <v>0</v>
      </c>
      <c r="R106" s="22">
        <f t="shared" ref="R106:R117" si="65">$G106-Q106</f>
        <v>0</v>
      </c>
      <c r="S106" s="23">
        <f t="shared" si="60"/>
        <v>0</v>
      </c>
    </row>
    <row r="107" spans="1:19" ht="27" customHeight="1" x14ac:dyDescent="0.25">
      <c r="A107" s="20" t="s">
        <v>229</v>
      </c>
      <c r="B107" s="288"/>
      <c r="C107" s="413"/>
      <c r="D107" s="297"/>
      <c r="E107" s="414"/>
      <c r="F107" s="424">
        <f>D107*E107</f>
        <v>0</v>
      </c>
      <c r="G107" s="156">
        <f>F107*'Consolidated Budget'!I$8</f>
        <v>0</v>
      </c>
      <c r="H107" s="408"/>
      <c r="I107" s="429"/>
      <c r="J107" s="372"/>
      <c r="K107" s="286"/>
      <c r="L107" s="179"/>
      <c r="M107" s="287"/>
      <c r="N107" s="286"/>
      <c r="O107" s="179"/>
      <c r="P107" s="287"/>
      <c r="Q107" s="291">
        <f t="shared" si="64"/>
        <v>0</v>
      </c>
      <c r="R107" s="22">
        <f t="shared" si="65"/>
        <v>0</v>
      </c>
      <c r="S107" s="23">
        <f t="shared" si="60"/>
        <v>0</v>
      </c>
    </row>
    <row r="108" spans="1:19" ht="32.25" customHeight="1" x14ac:dyDescent="0.25">
      <c r="A108" s="20" t="s">
        <v>231</v>
      </c>
      <c r="B108" s="288"/>
      <c r="C108" s="413"/>
      <c r="D108" s="297"/>
      <c r="E108" s="414"/>
      <c r="F108" s="424">
        <f t="shared" ref="F108:F117" si="66">D108*E108</f>
        <v>0</v>
      </c>
      <c r="G108" s="156">
        <f>F108*'Consolidated Budget'!I$8</f>
        <v>0</v>
      </c>
      <c r="H108" s="408"/>
      <c r="I108" s="429"/>
      <c r="J108" s="372"/>
      <c r="K108" s="286"/>
      <c r="L108" s="179"/>
      <c r="M108" s="287"/>
      <c r="N108" s="286"/>
      <c r="O108" s="179"/>
      <c r="P108" s="287"/>
      <c r="Q108" s="291">
        <f t="shared" si="64"/>
        <v>0</v>
      </c>
      <c r="R108" s="22">
        <f t="shared" si="65"/>
        <v>0</v>
      </c>
      <c r="S108" s="23">
        <f t="shared" si="60"/>
        <v>0</v>
      </c>
    </row>
    <row r="109" spans="1:19" ht="13" x14ac:dyDescent="0.25">
      <c r="A109" s="20" t="s">
        <v>233</v>
      </c>
      <c r="B109" s="288"/>
      <c r="C109" s="413"/>
      <c r="D109" s="297"/>
      <c r="E109" s="414"/>
      <c r="F109" s="424">
        <f t="shared" si="66"/>
        <v>0</v>
      </c>
      <c r="G109" s="156">
        <f>F109*'Consolidated Budget'!I$8</f>
        <v>0</v>
      </c>
      <c r="H109" s="408"/>
      <c r="I109" s="429"/>
      <c r="J109" s="372"/>
      <c r="K109" s="286"/>
      <c r="L109" s="179"/>
      <c r="M109" s="287"/>
      <c r="N109" s="286"/>
      <c r="O109" s="179"/>
      <c r="P109" s="287"/>
      <c r="Q109" s="291">
        <f t="shared" si="64"/>
        <v>0</v>
      </c>
      <c r="R109" s="22">
        <f t="shared" si="65"/>
        <v>0</v>
      </c>
      <c r="S109" s="23">
        <f t="shared" si="60"/>
        <v>0</v>
      </c>
    </row>
    <row r="110" spans="1:19" ht="13" x14ac:dyDescent="0.25">
      <c r="A110" s="20" t="s">
        <v>235</v>
      </c>
      <c r="B110" s="288"/>
      <c r="C110" s="413"/>
      <c r="D110" s="297"/>
      <c r="E110" s="414"/>
      <c r="F110" s="424">
        <f t="shared" si="66"/>
        <v>0</v>
      </c>
      <c r="G110" s="156">
        <f>F110*'Consolidated Budget'!I$8</f>
        <v>0</v>
      </c>
      <c r="H110" s="408"/>
      <c r="I110" s="429"/>
      <c r="J110" s="372"/>
      <c r="K110" s="286"/>
      <c r="L110" s="179"/>
      <c r="M110" s="287"/>
      <c r="N110" s="286"/>
      <c r="O110" s="179"/>
      <c r="P110" s="287"/>
      <c r="Q110" s="291">
        <f t="shared" si="64"/>
        <v>0</v>
      </c>
      <c r="R110" s="22">
        <f t="shared" si="65"/>
        <v>0</v>
      </c>
      <c r="S110" s="23">
        <f t="shared" si="60"/>
        <v>0</v>
      </c>
    </row>
    <row r="111" spans="1:19" ht="13" x14ac:dyDescent="0.25">
      <c r="A111" s="20" t="s">
        <v>237</v>
      </c>
      <c r="B111" s="288"/>
      <c r="C111" s="413"/>
      <c r="D111" s="297"/>
      <c r="E111" s="414"/>
      <c r="F111" s="424">
        <v>0</v>
      </c>
      <c r="G111" s="156">
        <f>F111*'Consolidated Budget'!I$8</f>
        <v>0</v>
      </c>
      <c r="H111" s="408"/>
      <c r="I111" s="429"/>
      <c r="J111" s="372"/>
      <c r="K111" s="286"/>
      <c r="L111" s="179"/>
      <c r="M111" s="287"/>
      <c r="N111" s="286"/>
      <c r="O111" s="179"/>
      <c r="P111" s="287"/>
      <c r="Q111" s="291">
        <f t="shared" si="64"/>
        <v>0</v>
      </c>
      <c r="R111" s="22">
        <f t="shared" si="65"/>
        <v>0</v>
      </c>
      <c r="S111" s="23">
        <f t="shared" si="60"/>
        <v>0</v>
      </c>
    </row>
    <row r="112" spans="1:19" ht="13" x14ac:dyDescent="0.25">
      <c r="A112" s="20" t="s">
        <v>240</v>
      </c>
      <c r="B112" s="288"/>
      <c r="C112" s="413"/>
      <c r="D112" s="297"/>
      <c r="E112" s="414"/>
      <c r="F112" s="424">
        <f t="shared" si="66"/>
        <v>0</v>
      </c>
      <c r="G112" s="156">
        <f>F112*'Consolidated Budget'!I$8</f>
        <v>0</v>
      </c>
      <c r="H112" s="408"/>
      <c r="I112" s="429"/>
      <c r="J112" s="372"/>
      <c r="K112" s="286"/>
      <c r="L112" s="179"/>
      <c r="M112" s="287"/>
      <c r="N112" s="286"/>
      <c r="O112" s="179"/>
      <c r="P112" s="287"/>
      <c r="Q112" s="291">
        <f t="shared" si="64"/>
        <v>0</v>
      </c>
      <c r="R112" s="22">
        <f t="shared" si="65"/>
        <v>0</v>
      </c>
      <c r="S112" s="23">
        <f t="shared" si="60"/>
        <v>0</v>
      </c>
    </row>
    <row r="113" spans="1:19" ht="13" x14ac:dyDescent="0.25">
      <c r="A113" s="20" t="s">
        <v>242</v>
      </c>
      <c r="B113" s="288"/>
      <c r="C113" s="413"/>
      <c r="D113" s="297"/>
      <c r="E113" s="414"/>
      <c r="F113" s="424">
        <v>0</v>
      </c>
      <c r="G113" s="156">
        <f>F113*'Consolidated Budget'!I$8</f>
        <v>0</v>
      </c>
      <c r="H113" s="408"/>
      <c r="I113" s="429"/>
      <c r="J113" s="372"/>
      <c r="K113" s="286"/>
      <c r="L113" s="179"/>
      <c r="M113" s="287"/>
      <c r="N113" s="286"/>
      <c r="O113" s="179"/>
      <c r="P113" s="287"/>
      <c r="Q113" s="291">
        <f t="shared" si="64"/>
        <v>0</v>
      </c>
      <c r="R113" s="22">
        <f t="shared" si="65"/>
        <v>0</v>
      </c>
      <c r="S113" s="23">
        <f t="shared" si="60"/>
        <v>0</v>
      </c>
    </row>
    <row r="114" spans="1:19" ht="13" x14ac:dyDescent="0.25">
      <c r="A114" s="20" t="s">
        <v>244</v>
      </c>
      <c r="B114" s="288"/>
      <c r="C114" s="413"/>
      <c r="D114" s="297"/>
      <c r="E114" s="414"/>
      <c r="F114" s="424">
        <f t="shared" si="66"/>
        <v>0</v>
      </c>
      <c r="G114" s="156">
        <f>F114*'Consolidated Budget'!I$8</f>
        <v>0</v>
      </c>
      <c r="H114" s="408"/>
      <c r="I114" s="429"/>
      <c r="J114" s="372"/>
      <c r="K114" s="286"/>
      <c r="L114" s="179"/>
      <c r="M114" s="287"/>
      <c r="N114" s="286"/>
      <c r="O114" s="179"/>
      <c r="P114" s="287"/>
      <c r="Q114" s="291">
        <f t="shared" si="64"/>
        <v>0</v>
      </c>
      <c r="R114" s="22">
        <f t="shared" si="65"/>
        <v>0</v>
      </c>
      <c r="S114" s="23">
        <f t="shared" si="60"/>
        <v>0</v>
      </c>
    </row>
    <row r="115" spans="1:19" ht="13" x14ac:dyDescent="0.25">
      <c r="A115" s="20" t="s">
        <v>246</v>
      </c>
      <c r="B115" s="288"/>
      <c r="C115" s="413"/>
      <c r="D115" s="297"/>
      <c r="E115" s="414"/>
      <c r="F115" s="424">
        <v>0</v>
      </c>
      <c r="G115" s="156">
        <f>F115*'Consolidated Budget'!I$8</f>
        <v>0</v>
      </c>
      <c r="H115" s="408"/>
      <c r="I115" s="429"/>
      <c r="J115" s="372"/>
      <c r="K115" s="286"/>
      <c r="L115" s="179"/>
      <c r="M115" s="287"/>
      <c r="N115" s="286"/>
      <c r="O115" s="179"/>
      <c r="P115" s="287"/>
      <c r="Q115" s="291">
        <f t="shared" si="64"/>
        <v>0</v>
      </c>
      <c r="R115" s="22">
        <f t="shared" si="65"/>
        <v>0</v>
      </c>
      <c r="S115" s="23">
        <f t="shared" si="60"/>
        <v>0</v>
      </c>
    </row>
    <row r="116" spans="1:19" ht="34.5" customHeight="1" x14ac:dyDescent="0.25">
      <c r="A116" s="20" t="s">
        <v>249</v>
      </c>
      <c r="B116" s="288"/>
      <c r="C116" s="413"/>
      <c r="D116" s="297"/>
      <c r="E116" s="414"/>
      <c r="F116" s="424">
        <f t="shared" si="66"/>
        <v>0</v>
      </c>
      <c r="G116" s="156">
        <f>F116*'Consolidated Budget'!I$8</f>
        <v>0</v>
      </c>
      <c r="H116" s="408"/>
      <c r="I116" s="429"/>
      <c r="J116" s="372"/>
      <c r="K116" s="286"/>
      <c r="L116" s="179"/>
      <c r="M116" s="287"/>
      <c r="N116" s="286"/>
      <c r="O116" s="179"/>
      <c r="P116" s="287"/>
      <c r="Q116" s="291">
        <f t="shared" si="64"/>
        <v>0</v>
      </c>
      <c r="R116" s="22">
        <f t="shared" si="65"/>
        <v>0</v>
      </c>
      <c r="S116" s="23">
        <f t="shared" si="60"/>
        <v>0</v>
      </c>
    </row>
    <row r="117" spans="1:19" ht="13" x14ac:dyDescent="0.25">
      <c r="A117" s="20" t="s">
        <v>251</v>
      </c>
      <c r="B117" s="288"/>
      <c r="C117" s="413"/>
      <c r="D117" s="297"/>
      <c r="E117" s="414"/>
      <c r="F117" s="424">
        <f t="shared" si="66"/>
        <v>0</v>
      </c>
      <c r="G117" s="156">
        <f>F117*'Consolidated Budget'!I$8</f>
        <v>0</v>
      </c>
      <c r="H117" s="408">
        <v>0</v>
      </c>
      <c r="I117" s="429">
        <v>0</v>
      </c>
      <c r="J117" s="372"/>
      <c r="K117" s="286"/>
      <c r="L117" s="179"/>
      <c r="M117" s="287"/>
      <c r="N117" s="286"/>
      <c r="O117" s="179"/>
      <c r="P117" s="287"/>
      <c r="Q117" s="291">
        <f t="shared" si="64"/>
        <v>0</v>
      </c>
      <c r="R117" s="22">
        <f t="shared" si="65"/>
        <v>0</v>
      </c>
      <c r="S117" s="23">
        <f t="shared" si="60"/>
        <v>0</v>
      </c>
    </row>
    <row r="118" spans="1:19" ht="13" hidden="1" x14ac:dyDescent="0.25">
      <c r="A118" s="24" t="s">
        <v>253</v>
      </c>
      <c r="B118" s="25"/>
      <c r="C118" s="866"/>
      <c r="D118" s="866"/>
      <c r="E118" s="866"/>
      <c r="F118" s="26">
        <f>SUM(F119:F126)</f>
        <v>0</v>
      </c>
      <c r="G118" s="26">
        <f>SUM(G119:G126)</f>
        <v>0</v>
      </c>
      <c r="H118" s="387">
        <f t="shared" ref="H118:I118" si="67">SUM(H119:H126)</f>
        <v>0</v>
      </c>
      <c r="I118" s="387">
        <f t="shared" si="67"/>
        <v>0</v>
      </c>
      <c r="J118" s="372"/>
      <c r="K118" s="26">
        <f t="shared" ref="K118:L118" si="68">SUM(K119:K126)</f>
        <v>0</v>
      </c>
      <c r="L118" s="26">
        <f t="shared" si="68"/>
        <v>0</v>
      </c>
      <c r="M118" s="287"/>
      <c r="N118" s="26">
        <f t="shared" ref="N118:R118" si="69">SUM(N119:N126)</f>
        <v>0</v>
      </c>
      <c r="O118" s="26">
        <f t="shared" si="69"/>
        <v>0</v>
      </c>
      <c r="P118" s="26">
        <f t="shared" si="69"/>
        <v>0</v>
      </c>
      <c r="Q118" s="26">
        <f t="shared" si="69"/>
        <v>0</v>
      </c>
      <c r="R118" s="26">
        <f t="shared" si="69"/>
        <v>0</v>
      </c>
      <c r="S118" s="23">
        <f t="shared" si="60"/>
        <v>0</v>
      </c>
    </row>
    <row r="119" spans="1:19" ht="13" hidden="1" x14ac:dyDescent="0.25">
      <c r="A119" s="20" t="s">
        <v>254</v>
      </c>
      <c r="B119" s="288"/>
      <c r="C119" s="289"/>
      <c r="D119" s="289"/>
      <c r="E119" s="290"/>
      <c r="F119" s="424">
        <f t="shared" ref="F119:F126" si="70">D119*E119</f>
        <v>0</v>
      </c>
      <c r="G119" s="156">
        <f>F119*'Consolidated Budget'!I$8</f>
        <v>0</v>
      </c>
      <c r="H119" s="425"/>
      <c r="I119" s="425"/>
      <c r="J119" s="372"/>
      <c r="K119" s="286">
        <v>0</v>
      </c>
      <c r="L119" s="179">
        <v>0</v>
      </c>
      <c r="M119" s="287"/>
      <c r="N119" s="286"/>
      <c r="O119" s="179"/>
      <c r="P119" s="287"/>
      <c r="Q119" s="291">
        <f t="shared" ref="Q119:Q126" si="71">I119+L119+O119</f>
        <v>0</v>
      </c>
      <c r="R119" s="22">
        <f t="shared" ref="R119:R126" si="72">$G119-Q119</f>
        <v>0</v>
      </c>
      <c r="S119" s="23">
        <f t="shared" si="60"/>
        <v>0</v>
      </c>
    </row>
    <row r="120" spans="1:19" ht="13" hidden="1" x14ac:dyDescent="0.25">
      <c r="A120" s="20" t="s">
        <v>256</v>
      </c>
      <c r="B120" s="288"/>
      <c r="C120" s="289"/>
      <c r="D120" s="289"/>
      <c r="E120" s="290"/>
      <c r="F120" s="424">
        <f t="shared" si="70"/>
        <v>0</v>
      </c>
      <c r="G120" s="156">
        <f>F120*'Consolidated Budget'!I$8</f>
        <v>0</v>
      </c>
      <c r="H120" s="425"/>
      <c r="I120" s="425"/>
      <c r="J120" s="372"/>
      <c r="K120" s="286">
        <v>0</v>
      </c>
      <c r="L120" s="179">
        <v>0</v>
      </c>
      <c r="M120" s="287"/>
      <c r="N120" s="286"/>
      <c r="O120" s="179"/>
      <c r="P120" s="287"/>
      <c r="Q120" s="291">
        <f t="shared" si="71"/>
        <v>0</v>
      </c>
      <c r="R120" s="22">
        <f t="shared" si="72"/>
        <v>0</v>
      </c>
      <c r="S120" s="23">
        <f t="shared" si="60"/>
        <v>0</v>
      </c>
    </row>
    <row r="121" spans="1:19" ht="13" hidden="1" x14ac:dyDescent="0.25">
      <c r="A121" s="20" t="s">
        <v>259</v>
      </c>
      <c r="B121" s="288"/>
      <c r="C121" s="289"/>
      <c r="D121" s="289"/>
      <c r="E121" s="290"/>
      <c r="F121" s="424">
        <f t="shared" si="70"/>
        <v>0</v>
      </c>
      <c r="G121" s="156">
        <f>F121*'Consolidated Budget'!I$8</f>
        <v>0</v>
      </c>
      <c r="H121" s="425"/>
      <c r="I121" s="425"/>
      <c r="J121" s="372"/>
      <c r="K121" s="286"/>
      <c r="L121" s="179"/>
      <c r="M121" s="287"/>
      <c r="N121" s="286"/>
      <c r="O121" s="179"/>
      <c r="P121" s="287"/>
      <c r="Q121" s="291">
        <f t="shared" si="71"/>
        <v>0</v>
      </c>
      <c r="R121" s="22">
        <f t="shared" si="72"/>
        <v>0</v>
      </c>
      <c r="S121" s="23">
        <f t="shared" si="60"/>
        <v>0</v>
      </c>
    </row>
    <row r="122" spans="1:19" ht="13" hidden="1" x14ac:dyDescent="0.25">
      <c r="A122" s="20" t="s">
        <v>260</v>
      </c>
      <c r="B122" s="288"/>
      <c r="C122" s="289"/>
      <c r="D122" s="289"/>
      <c r="E122" s="290"/>
      <c r="F122" s="424">
        <f t="shared" si="70"/>
        <v>0</v>
      </c>
      <c r="G122" s="156">
        <f>F122*'Consolidated Budget'!I$8</f>
        <v>0</v>
      </c>
      <c r="H122" s="425"/>
      <c r="I122" s="425"/>
      <c r="J122" s="372"/>
      <c r="K122" s="286"/>
      <c r="L122" s="179"/>
      <c r="M122" s="287"/>
      <c r="N122" s="286"/>
      <c r="O122" s="179"/>
      <c r="P122" s="287"/>
      <c r="Q122" s="291">
        <f t="shared" si="71"/>
        <v>0</v>
      </c>
      <c r="R122" s="22">
        <f t="shared" si="72"/>
        <v>0</v>
      </c>
      <c r="S122" s="23">
        <f t="shared" si="60"/>
        <v>0</v>
      </c>
    </row>
    <row r="123" spans="1:19" ht="13" hidden="1" x14ac:dyDescent="0.25">
      <c r="A123" s="20" t="s">
        <v>261</v>
      </c>
      <c r="B123" s="288"/>
      <c r="C123" s="289"/>
      <c r="D123" s="289"/>
      <c r="E123" s="290"/>
      <c r="F123" s="21">
        <f t="shared" si="70"/>
        <v>0</v>
      </c>
      <c r="G123" s="156">
        <f>F123*'Consolidated Budget'!I$8</f>
        <v>0</v>
      </c>
      <c r="H123" s="385"/>
      <c r="I123" s="385"/>
      <c r="J123" s="372"/>
      <c r="K123" s="286"/>
      <c r="L123" s="179"/>
      <c r="M123" s="287"/>
      <c r="N123" s="286"/>
      <c r="O123" s="179"/>
      <c r="P123" s="287"/>
      <c r="Q123" s="291">
        <f t="shared" si="71"/>
        <v>0</v>
      </c>
      <c r="R123" s="22">
        <f t="shared" si="72"/>
        <v>0</v>
      </c>
      <c r="S123" s="23">
        <f t="shared" si="60"/>
        <v>0</v>
      </c>
    </row>
    <row r="124" spans="1:19" ht="13" hidden="1" x14ac:dyDescent="0.25">
      <c r="A124" s="20" t="s">
        <v>262</v>
      </c>
      <c r="B124" s="288"/>
      <c r="C124" s="289"/>
      <c r="D124" s="289"/>
      <c r="E124" s="290"/>
      <c r="F124" s="21">
        <f t="shared" si="70"/>
        <v>0</v>
      </c>
      <c r="G124" s="156">
        <f>F124*'Consolidated Budget'!I$8</f>
        <v>0</v>
      </c>
      <c r="H124" s="385"/>
      <c r="I124" s="385"/>
      <c r="J124" s="372"/>
      <c r="K124" s="286"/>
      <c r="L124" s="179"/>
      <c r="M124" s="287"/>
      <c r="N124" s="286"/>
      <c r="O124" s="179"/>
      <c r="P124" s="287"/>
      <c r="Q124" s="291">
        <f t="shared" si="71"/>
        <v>0</v>
      </c>
      <c r="R124" s="22">
        <f t="shared" si="72"/>
        <v>0</v>
      </c>
      <c r="S124" s="23">
        <f t="shared" si="60"/>
        <v>0</v>
      </c>
    </row>
    <row r="125" spans="1:19" ht="13" hidden="1" x14ac:dyDescent="0.25">
      <c r="A125" s="20" t="s">
        <v>263</v>
      </c>
      <c r="B125" s="288"/>
      <c r="C125" s="289"/>
      <c r="D125" s="289"/>
      <c r="E125" s="290"/>
      <c r="F125" s="21">
        <f t="shared" si="70"/>
        <v>0</v>
      </c>
      <c r="G125" s="156">
        <f>F125*'Consolidated Budget'!I$8</f>
        <v>0</v>
      </c>
      <c r="H125" s="385"/>
      <c r="I125" s="385"/>
      <c r="J125" s="372"/>
      <c r="K125" s="286"/>
      <c r="L125" s="179"/>
      <c r="M125" s="287"/>
      <c r="N125" s="286"/>
      <c r="O125" s="179"/>
      <c r="P125" s="287"/>
      <c r="Q125" s="291">
        <f t="shared" si="71"/>
        <v>0</v>
      </c>
      <c r="R125" s="22">
        <f t="shared" si="72"/>
        <v>0</v>
      </c>
      <c r="S125" s="23">
        <f t="shared" si="60"/>
        <v>0</v>
      </c>
    </row>
    <row r="126" spans="1:19" ht="13" hidden="1" x14ac:dyDescent="0.25">
      <c r="A126" s="20" t="s">
        <v>264</v>
      </c>
      <c r="B126" s="288"/>
      <c r="C126" s="289"/>
      <c r="D126" s="289"/>
      <c r="E126" s="290"/>
      <c r="F126" s="21">
        <f t="shared" si="70"/>
        <v>0</v>
      </c>
      <c r="G126" s="156">
        <f>F126*'Consolidated Budget'!I$8</f>
        <v>0</v>
      </c>
      <c r="H126" s="385"/>
      <c r="I126" s="385"/>
      <c r="J126" s="372"/>
      <c r="K126" s="286"/>
      <c r="L126" s="179"/>
      <c r="M126" s="287"/>
      <c r="N126" s="286"/>
      <c r="O126" s="179"/>
      <c r="P126" s="287"/>
      <c r="Q126" s="291">
        <f t="shared" si="71"/>
        <v>0</v>
      </c>
      <c r="R126" s="22">
        <f t="shared" si="72"/>
        <v>0</v>
      </c>
      <c r="S126" s="23">
        <f t="shared" si="60"/>
        <v>0</v>
      </c>
    </row>
    <row r="127" spans="1:19" ht="13" hidden="1" x14ac:dyDescent="0.25">
      <c r="A127" s="24" t="s">
        <v>265</v>
      </c>
      <c r="B127" s="25"/>
      <c r="C127" s="866"/>
      <c r="D127" s="866"/>
      <c r="E127" s="866"/>
      <c r="F127" s="26">
        <f>SUM(F128:F139)</f>
        <v>0</v>
      </c>
      <c r="G127" s="26">
        <f>SUM(G128:G139)</f>
        <v>0</v>
      </c>
      <c r="H127" s="387">
        <f t="shared" ref="H127:I127" si="73">SUM(H128:H139)</f>
        <v>0</v>
      </c>
      <c r="I127" s="387">
        <f t="shared" si="73"/>
        <v>0</v>
      </c>
      <c r="J127" s="372"/>
      <c r="K127" s="26">
        <f t="shared" ref="K127:L127" si="74">SUM(K128:K139)</f>
        <v>0</v>
      </c>
      <c r="L127" s="26">
        <f t="shared" si="74"/>
        <v>0</v>
      </c>
      <c r="M127" s="287"/>
      <c r="N127" s="26">
        <f t="shared" ref="N127:R127" si="75">SUM(N128:N139)</f>
        <v>0</v>
      </c>
      <c r="O127" s="26">
        <f t="shared" si="75"/>
        <v>0</v>
      </c>
      <c r="P127" s="26">
        <f t="shared" si="75"/>
        <v>0</v>
      </c>
      <c r="Q127" s="26">
        <f t="shared" si="75"/>
        <v>0</v>
      </c>
      <c r="R127" s="26">
        <f t="shared" si="75"/>
        <v>0</v>
      </c>
      <c r="S127" s="23">
        <f t="shared" si="60"/>
        <v>0</v>
      </c>
    </row>
    <row r="128" spans="1:19" ht="13" hidden="1" x14ac:dyDescent="0.25">
      <c r="A128" s="20" t="s">
        <v>266</v>
      </c>
      <c r="B128" s="288"/>
      <c r="C128" s="289"/>
      <c r="D128" s="430"/>
      <c r="E128" s="431"/>
      <c r="F128" s="424">
        <f t="shared" ref="F128:F135" si="76">D128*E128</f>
        <v>0</v>
      </c>
      <c r="G128" s="156">
        <f>F128*'Consolidated Budget'!I$8</f>
        <v>0</v>
      </c>
      <c r="H128" s="425"/>
      <c r="I128" s="425"/>
      <c r="J128" s="372"/>
      <c r="K128" s="286"/>
      <c r="L128" s="179"/>
      <c r="M128" s="287"/>
      <c r="N128" s="286"/>
      <c r="O128" s="179"/>
      <c r="P128" s="287"/>
      <c r="Q128" s="291">
        <f t="shared" ref="Q128:Q139" si="77">I128+L128+O128</f>
        <v>0</v>
      </c>
      <c r="R128" s="22">
        <f t="shared" ref="R128:R139" si="78">$G128-Q128</f>
        <v>0</v>
      </c>
      <c r="S128" s="23">
        <f t="shared" si="60"/>
        <v>0</v>
      </c>
    </row>
    <row r="129" spans="1:19" ht="13" hidden="1" x14ac:dyDescent="0.25">
      <c r="A129" s="20" t="s">
        <v>268</v>
      </c>
      <c r="B129" s="288"/>
      <c r="C129" s="289"/>
      <c r="D129" s="430"/>
      <c r="E129" s="431"/>
      <c r="F129" s="424">
        <f t="shared" si="76"/>
        <v>0</v>
      </c>
      <c r="G129" s="156">
        <f>F129*'Consolidated Budget'!I$8</f>
        <v>0</v>
      </c>
      <c r="H129" s="425"/>
      <c r="I129" s="425"/>
      <c r="J129" s="372"/>
      <c r="K129" s="286"/>
      <c r="L129" s="179"/>
      <c r="M129" s="287"/>
      <c r="N129" s="286"/>
      <c r="O129" s="179"/>
      <c r="P129" s="287"/>
      <c r="Q129" s="291">
        <f t="shared" si="77"/>
        <v>0</v>
      </c>
      <c r="R129" s="22">
        <f t="shared" si="78"/>
        <v>0</v>
      </c>
      <c r="S129" s="23">
        <f t="shared" si="60"/>
        <v>0</v>
      </c>
    </row>
    <row r="130" spans="1:19" ht="13" hidden="1" x14ac:dyDescent="0.25">
      <c r="A130" s="20" t="s">
        <v>270</v>
      </c>
      <c r="B130" s="288"/>
      <c r="C130" s="289"/>
      <c r="D130" s="430"/>
      <c r="E130" s="431"/>
      <c r="F130" s="424">
        <f t="shared" si="76"/>
        <v>0</v>
      </c>
      <c r="G130" s="156">
        <f>F130*'Consolidated Budget'!I$8</f>
        <v>0</v>
      </c>
      <c r="H130" s="425"/>
      <c r="I130" s="425"/>
      <c r="J130" s="372"/>
      <c r="K130" s="286"/>
      <c r="L130" s="179"/>
      <c r="M130" s="287"/>
      <c r="N130" s="286"/>
      <c r="O130" s="179"/>
      <c r="P130" s="287"/>
      <c r="Q130" s="291">
        <f t="shared" si="77"/>
        <v>0</v>
      </c>
      <c r="R130" s="22">
        <f t="shared" si="78"/>
        <v>0</v>
      </c>
      <c r="S130" s="23">
        <f t="shared" si="60"/>
        <v>0</v>
      </c>
    </row>
    <row r="131" spans="1:19" ht="13" hidden="1" x14ac:dyDescent="0.25">
      <c r="A131" s="20" t="s">
        <v>273</v>
      </c>
      <c r="B131" s="288"/>
      <c r="C131" s="289"/>
      <c r="D131" s="430"/>
      <c r="E131" s="431"/>
      <c r="F131" s="424">
        <v>0</v>
      </c>
      <c r="G131" s="156">
        <f>F131*'Consolidated Budget'!I$8</f>
        <v>0</v>
      </c>
      <c r="H131" s="425"/>
      <c r="I131" s="425"/>
      <c r="J131" s="372"/>
      <c r="K131" s="286"/>
      <c r="L131" s="179"/>
      <c r="M131" s="287"/>
      <c r="N131" s="286"/>
      <c r="O131" s="179"/>
      <c r="P131" s="287"/>
      <c r="Q131" s="291">
        <f t="shared" si="77"/>
        <v>0</v>
      </c>
      <c r="R131" s="22">
        <f t="shared" si="78"/>
        <v>0</v>
      </c>
      <c r="S131" s="23">
        <f t="shared" si="60"/>
        <v>0</v>
      </c>
    </row>
    <row r="132" spans="1:19" ht="13" hidden="1" x14ac:dyDescent="0.25">
      <c r="A132" s="20" t="s">
        <v>275</v>
      </c>
      <c r="B132" s="288"/>
      <c r="C132" s="289"/>
      <c r="D132" s="430"/>
      <c r="E132" s="431"/>
      <c r="F132" s="424">
        <f t="shared" si="76"/>
        <v>0</v>
      </c>
      <c r="G132" s="156">
        <f>F132*'Consolidated Budget'!I$8</f>
        <v>0</v>
      </c>
      <c r="H132" s="425"/>
      <c r="I132" s="425"/>
      <c r="J132" s="372"/>
      <c r="K132" s="286"/>
      <c r="L132" s="179"/>
      <c r="M132" s="287"/>
      <c r="N132" s="286"/>
      <c r="O132" s="179"/>
      <c r="P132" s="287"/>
      <c r="Q132" s="291">
        <f t="shared" si="77"/>
        <v>0</v>
      </c>
      <c r="R132" s="22">
        <f t="shared" si="78"/>
        <v>0</v>
      </c>
      <c r="S132" s="23">
        <f t="shared" si="60"/>
        <v>0</v>
      </c>
    </row>
    <row r="133" spans="1:19" ht="13" hidden="1" x14ac:dyDescent="0.25">
      <c r="A133" s="20" t="s">
        <v>277</v>
      </c>
      <c r="B133" s="288"/>
      <c r="C133" s="289"/>
      <c r="D133" s="430"/>
      <c r="E133" s="431"/>
      <c r="F133" s="424">
        <f t="shared" si="76"/>
        <v>0</v>
      </c>
      <c r="G133" s="156">
        <f>F133*'Consolidated Budget'!I$8</f>
        <v>0</v>
      </c>
      <c r="H133" s="425"/>
      <c r="I133" s="425"/>
      <c r="J133" s="372"/>
      <c r="K133" s="286"/>
      <c r="L133" s="179"/>
      <c r="M133" s="287"/>
      <c r="N133" s="286"/>
      <c r="O133" s="179"/>
      <c r="P133" s="287"/>
      <c r="Q133" s="291">
        <f t="shared" si="77"/>
        <v>0</v>
      </c>
      <c r="R133" s="22">
        <f t="shared" si="78"/>
        <v>0</v>
      </c>
      <c r="S133" s="23">
        <f t="shared" si="60"/>
        <v>0</v>
      </c>
    </row>
    <row r="134" spans="1:19" ht="13" hidden="1" x14ac:dyDescent="0.25">
      <c r="A134" s="20" t="s">
        <v>279</v>
      </c>
      <c r="B134" s="288"/>
      <c r="C134" s="289"/>
      <c r="D134" s="430"/>
      <c r="E134" s="431"/>
      <c r="F134" s="424">
        <f t="shared" si="76"/>
        <v>0</v>
      </c>
      <c r="G134" s="156">
        <f>F134*'Consolidated Budget'!I$8</f>
        <v>0</v>
      </c>
      <c r="H134" s="425"/>
      <c r="I134" s="425"/>
      <c r="J134" s="372"/>
      <c r="K134" s="286"/>
      <c r="L134" s="179"/>
      <c r="M134" s="287"/>
      <c r="N134" s="286"/>
      <c r="O134" s="179"/>
      <c r="P134" s="287"/>
      <c r="Q134" s="291">
        <f t="shared" si="77"/>
        <v>0</v>
      </c>
      <c r="R134" s="22">
        <f t="shared" si="78"/>
        <v>0</v>
      </c>
      <c r="S134" s="23">
        <f t="shared" si="60"/>
        <v>0</v>
      </c>
    </row>
    <row r="135" spans="1:19" ht="13" hidden="1" x14ac:dyDescent="0.25">
      <c r="A135" s="20" t="s">
        <v>281</v>
      </c>
      <c r="B135" s="288"/>
      <c r="C135" s="289"/>
      <c r="D135" s="430"/>
      <c r="E135" s="431"/>
      <c r="F135" s="424">
        <f t="shared" si="76"/>
        <v>0</v>
      </c>
      <c r="G135" s="156">
        <f>F135*'Consolidated Budget'!I$8</f>
        <v>0</v>
      </c>
      <c r="H135" s="425"/>
      <c r="I135" s="425"/>
      <c r="J135" s="372"/>
      <c r="K135" s="286"/>
      <c r="L135" s="179"/>
      <c r="M135" s="287"/>
      <c r="N135" s="286"/>
      <c r="O135" s="179"/>
      <c r="P135" s="287"/>
      <c r="Q135" s="291">
        <f t="shared" si="77"/>
        <v>0</v>
      </c>
      <c r="R135" s="22">
        <f t="shared" si="78"/>
        <v>0</v>
      </c>
      <c r="S135" s="23">
        <f t="shared" si="60"/>
        <v>0</v>
      </c>
    </row>
    <row r="136" spans="1:19" ht="13" hidden="1" x14ac:dyDescent="0.25">
      <c r="A136" s="20" t="s">
        <v>283</v>
      </c>
      <c r="B136" s="288"/>
      <c r="C136" s="289"/>
      <c r="D136" s="430"/>
      <c r="E136" s="431"/>
      <c r="F136" s="432">
        <v>0</v>
      </c>
      <c r="G136" s="156">
        <f>F136*'Consolidated Budget'!I$8</f>
        <v>0</v>
      </c>
      <c r="H136" s="425"/>
      <c r="I136" s="425"/>
      <c r="J136" s="372"/>
      <c r="K136" s="286"/>
      <c r="L136" s="179"/>
      <c r="M136" s="287"/>
      <c r="N136" s="286"/>
      <c r="O136" s="179"/>
      <c r="P136" s="287"/>
      <c r="Q136" s="291">
        <f t="shared" si="77"/>
        <v>0</v>
      </c>
      <c r="R136" s="22">
        <f t="shared" si="78"/>
        <v>0</v>
      </c>
      <c r="S136" s="23">
        <f t="shared" si="60"/>
        <v>0</v>
      </c>
    </row>
    <row r="137" spans="1:19" ht="13" hidden="1" x14ac:dyDescent="0.25">
      <c r="A137" s="20" t="s">
        <v>285</v>
      </c>
      <c r="B137" s="288"/>
      <c r="C137" s="289"/>
      <c r="D137" s="430"/>
      <c r="E137" s="431"/>
      <c r="F137" s="432">
        <v>0</v>
      </c>
      <c r="G137" s="156">
        <f>F137*'Consolidated Budget'!I$8</f>
        <v>0</v>
      </c>
      <c r="H137" s="425"/>
      <c r="I137" s="425"/>
      <c r="J137" s="372"/>
      <c r="K137" s="286"/>
      <c r="L137" s="179"/>
      <c r="M137" s="287"/>
      <c r="N137" s="286"/>
      <c r="O137" s="179"/>
      <c r="P137" s="287"/>
      <c r="Q137" s="291">
        <f t="shared" si="77"/>
        <v>0</v>
      </c>
      <c r="R137" s="22">
        <f t="shared" si="78"/>
        <v>0</v>
      </c>
      <c r="S137" s="23">
        <f t="shared" si="60"/>
        <v>0</v>
      </c>
    </row>
    <row r="138" spans="1:19" ht="13" hidden="1" x14ac:dyDescent="0.25">
      <c r="A138" s="20" t="s">
        <v>287</v>
      </c>
      <c r="B138" s="288"/>
      <c r="C138" s="289"/>
      <c r="D138" s="430"/>
      <c r="E138" s="431"/>
      <c r="F138" s="432">
        <v>0</v>
      </c>
      <c r="G138" s="156">
        <f>F138*'Consolidated Budget'!I$8</f>
        <v>0</v>
      </c>
      <c r="H138" s="425"/>
      <c r="I138" s="425"/>
      <c r="J138" s="372"/>
      <c r="K138" s="286"/>
      <c r="L138" s="179"/>
      <c r="M138" s="287"/>
      <c r="N138" s="286"/>
      <c r="O138" s="179"/>
      <c r="P138" s="287"/>
      <c r="Q138" s="291">
        <f t="shared" si="77"/>
        <v>0</v>
      </c>
      <c r="R138" s="22">
        <f t="shared" si="78"/>
        <v>0</v>
      </c>
      <c r="S138" s="23">
        <f t="shared" si="60"/>
        <v>0</v>
      </c>
    </row>
    <row r="139" spans="1:19" ht="13" hidden="1" x14ac:dyDescent="0.25">
      <c r="A139" s="20" t="s">
        <v>289</v>
      </c>
      <c r="B139" s="288"/>
      <c r="C139" s="289"/>
      <c r="D139" s="430"/>
      <c r="E139" s="433"/>
      <c r="F139" s="432">
        <v>0</v>
      </c>
      <c r="G139" s="156">
        <f>F139*'Consolidated Budget'!I$8</f>
        <v>0</v>
      </c>
      <c r="H139" s="425"/>
      <c r="I139" s="425"/>
      <c r="J139" s="372"/>
      <c r="K139" s="286"/>
      <c r="L139" s="179"/>
      <c r="M139" s="287"/>
      <c r="N139" s="286"/>
      <c r="O139" s="179"/>
      <c r="P139" s="287"/>
      <c r="Q139" s="291">
        <f t="shared" si="77"/>
        <v>0</v>
      </c>
      <c r="R139" s="22">
        <f t="shared" si="78"/>
        <v>0</v>
      </c>
      <c r="S139" s="23">
        <f t="shared" si="60"/>
        <v>0</v>
      </c>
    </row>
    <row r="140" spans="1:19" ht="22.4" customHeight="1" x14ac:dyDescent="0.25">
      <c r="A140" s="899" t="s">
        <v>320</v>
      </c>
      <c r="B140" s="899"/>
      <c r="C140" s="899"/>
      <c r="D140" s="899"/>
      <c r="E140" s="899"/>
      <c r="F140" s="34">
        <f>F33+F42+F51+F60+F69+F78+F87+F96+F105+F118+F127</f>
        <v>0</v>
      </c>
      <c r="G140" s="34">
        <f t="shared" ref="G140:I140" si="79">G33+G42+G51+G60+G69+G78+G87+G96+G105+G118+G127</f>
        <v>0</v>
      </c>
      <c r="H140" s="34">
        <f t="shared" si="79"/>
        <v>0</v>
      </c>
      <c r="I140" s="34">
        <f t="shared" si="79"/>
        <v>0</v>
      </c>
      <c r="J140" s="372"/>
      <c r="K140" s="34">
        <f>K33+K42+K51+K60+K69+K78+K87+K96+K105+K118+K127</f>
        <v>0</v>
      </c>
      <c r="L140" s="34">
        <f>L33+L42+L51+L60+L69+L78+L87+L96+L105+L118+L127</f>
        <v>0</v>
      </c>
      <c r="M140" s="287"/>
      <c r="N140" s="34">
        <f>N33+N42+N51+N60+N69+N78+N87+N96+N105+N118+N127</f>
        <v>0</v>
      </c>
      <c r="O140" s="34">
        <f>O33+O42+O51+O60+O69+O78+O87+O96+O105+O118+O127</f>
        <v>0</v>
      </c>
      <c r="P140" s="34"/>
      <c r="Q140" s="34">
        <f>Q33+Q42+Q51+Q60+Q69+Q78+Q87+Q96+Q105+Q118+Q127</f>
        <v>0</v>
      </c>
      <c r="R140" s="34">
        <f>R33+R42+R51+R60+R69+R78+R87+R96+R105+R118+R127</f>
        <v>0</v>
      </c>
      <c r="S140" s="23">
        <f t="shared" si="60"/>
        <v>0</v>
      </c>
    </row>
    <row r="141" spans="1:19" ht="29.9" customHeight="1" x14ac:dyDescent="0.25">
      <c r="A141" s="128">
        <v>3</v>
      </c>
      <c r="B141" s="900" t="s">
        <v>321</v>
      </c>
      <c r="C141" s="900"/>
      <c r="D141" s="900"/>
      <c r="E141" s="900"/>
      <c r="F141" s="900"/>
      <c r="G141" s="900"/>
      <c r="H141" s="389"/>
      <c r="I141" s="390"/>
      <c r="J141" s="372"/>
      <c r="K141" s="279"/>
      <c r="L141" s="160"/>
      <c r="M141" s="287"/>
      <c r="N141" s="279"/>
      <c r="O141" s="160"/>
      <c r="P141" s="287"/>
      <c r="Q141" s="160"/>
      <c r="R141" s="160"/>
      <c r="S141" s="161">
        <f t="shared" ref="S141" si="80">IFERROR(R141/$G141,0)</f>
        <v>0</v>
      </c>
    </row>
    <row r="142" spans="1:19" ht="13" x14ac:dyDescent="0.25">
      <c r="A142" s="42" t="s">
        <v>391</v>
      </c>
      <c r="B142" s="178"/>
      <c r="C142" s="411"/>
      <c r="D142" s="412"/>
      <c r="E142" s="439"/>
      <c r="F142" s="424">
        <f t="shared" ref="F142:F150" si="81">D142*E142</f>
        <v>0</v>
      </c>
      <c r="G142" s="156">
        <f>F142*'Consolidated Budget'!I$8</f>
        <v>0</v>
      </c>
      <c r="H142" s="427"/>
      <c r="I142" s="428"/>
      <c r="J142" s="372"/>
      <c r="K142" s="286"/>
      <c r="L142" s="179"/>
      <c r="M142" s="287"/>
      <c r="N142" s="286"/>
      <c r="O142" s="179"/>
      <c r="P142" s="287"/>
      <c r="Q142" s="291">
        <f t="shared" ref="Q142:Q150" si="82">I142+L142+O142</f>
        <v>0</v>
      </c>
      <c r="R142" s="22">
        <f t="shared" ref="R142:R148" si="83">$G142-Q142</f>
        <v>0</v>
      </c>
      <c r="S142" s="23">
        <f t="shared" ref="S142:S150" si="84">IFERROR(Q142/$G142,0)</f>
        <v>0</v>
      </c>
    </row>
    <row r="143" spans="1:19" ht="13" x14ac:dyDescent="0.25">
      <c r="A143" s="42" t="s">
        <v>392</v>
      </c>
      <c r="B143" s="178"/>
      <c r="C143" s="413"/>
      <c r="D143" s="297"/>
      <c r="E143" s="414"/>
      <c r="F143" s="424">
        <f t="shared" si="81"/>
        <v>0</v>
      </c>
      <c r="G143" s="156">
        <f>F143*'Consolidated Budget'!I$8</f>
        <v>0</v>
      </c>
      <c r="H143" s="408"/>
      <c r="I143" s="429"/>
      <c r="J143" s="372"/>
      <c r="K143" s="286"/>
      <c r="L143" s="179"/>
      <c r="M143" s="287"/>
      <c r="N143" s="286"/>
      <c r="O143" s="179"/>
      <c r="P143" s="287"/>
      <c r="Q143" s="291">
        <f t="shared" si="82"/>
        <v>0</v>
      </c>
      <c r="R143" s="22">
        <f t="shared" si="83"/>
        <v>0</v>
      </c>
      <c r="S143" s="23">
        <f t="shared" si="84"/>
        <v>0</v>
      </c>
    </row>
    <row r="144" spans="1:19" ht="13" x14ac:dyDescent="0.25">
      <c r="A144" s="42" t="s">
        <v>393</v>
      </c>
      <c r="B144" s="178"/>
      <c r="C144" s="413"/>
      <c r="D144" s="297"/>
      <c r="E144" s="414"/>
      <c r="F144" s="417">
        <v>0</v>
      </c>
      <c r="G144" s="156">
        <f>F144*'Consolidated Budget'!I$8</f>
        <v>0</v>
      </c>
      <c r="H144" s="408"/>
      <c r="I144" s="429"/>
      <c r="J144" s="372"/>
      <c r="K144" s="286"/>
      <c r="L144" s="179"/>
      <c r="M144" s="287"/>
      <c r="N144" s="286"/>
      <c r="O144" s="179"/>
      <c r="P144" s="287"/>
      <c r="Q144" s="291">
        <f t="shared" si="82"/>
        <v>0</v>
      </c>
      <c r="R144" s="22">
        <f t="shared" si="83"/>
        <v>0</v>
      </c>
      <c r="S144" s="23">
        <f t="shared" si="84"/>
        <v>0</v>
      </c>
    </row>
    <row r="145" spans="1:19" ht="13" x14ac:dyDescent="0.25">
      <c r="A145" s="42" t="s">
        <v>394</v>
      </c>
      <c r="B145" s="178"/>
      <c r="C145" s="413"/>
      <c r="D145" s="297"/>
      <c r="E145" s="418"/>
      <c r="F145" s="424">
        <f t="shared" si="81"/>
        <v>0</v>
      </c>
      <c r="G145" s="156">
        <f>F145*'Consolidated Budget'!I$8</f>
        <v>0</v>
      </c>
      <c r="H145" s="408"/>
      <c r="I145" s="429"/>
      <c r="J145" s="372"/>
      <c r="K145" s="286"/>
      <c r="L145" s="179"/>
      <c r="M145" s="287"/>
      <c r="N145" s="286"/>
      <c r="O145" s="179"/>
      <c r="P145" s="287"/>
      <c r="Q145" s="291">
        <f t="shared" si="82"/>
        <v>0</v>
      </c>
      <c r="R145" s="22">
        <f t="shared" si="83"/>
        <v>0</v>
      </c>
      <c r="S145" s="23">
        <f t="shared" si="84"/>
        <v>0</v>
      </c>
    </row>
    <row r="146" spans="1:19" ht="13" x14ac:dyDescent="0.25">
      <c r="A146" s="42" t="s">
        <v>395</v>
      </c>
      <c r="B146" s="178"/>
      <c r="C146" s="413"/>
      <c r="D146" s="297"/>
      <c r="E146" s="414"/>
      <c r="F146" s="424">
        <f t="shared" si="81"/>
        <v>0</v>
      </c>
      <c r="G146" s="156">
        <f>F146*'Consolidated Budget'!I$8</f>
        <v>0</v>
      </c>
      <c r="H146" s="408"/>
      <c r="I146" s="429"/>
      <c r="J146" s="372"/>
      <c r="K146" s="286"/>
      <c r="L146" s="179"/>
      <c r="M146" s="287"/>
      <c r="N146" s="286"/>
      <c r="O146" s="179"/>
      <c r="P146" s="287"/>
      <c r="Q146" s="291">
        <f t="shared" si="82"/>
        <v>0</v>
      </c>
      <c r="R146" s="22">
        <f t="shared" si="83"/>
        <v>0</v>
      </c>
      <c r="S146" s="23">
        <f t="shared" si="84"/>
        <v>0</v>
      </c>
    </row>
    <row r="147" spans="1:19" ht="13" x14ac:dyDescent="0.25">
      <c r="A147" s="42" t="s">
        <v>396</v>
      </c>
      <c r="B147" s="178"/>
      <c r="C147" s="413"/>
      <c r="D147" s="297"/>
      <c r="E147" s="414"/>
      <c r="F147" s="424">
        <f t="shared" si="81"/>
        <v>0</v>
      </c>
      <c r="G147" s="156">
        <f>F147*'Consolidated Budget'!I$8</f>
        <v>0</v>
      </c>
      <c r="H147" s="440"/>
      <c r="I147" s="440"/>
      <c r="J147" s="372"/>
      <c r="K147" s="286"/>
      <c r="L147" s="179"/>
      <c r="M147" s="287"/>
      <c r="N147" s="286"/>
      <c r="O147" s="179"/>
      <c r="P147" s="287"/>
      <c r="Q147" s="291">
        <f t="shared" si="82"/>
        <v>0</v>
      </c>
      <c r="R147" s="22">
        <f t="shared" si="83"/>
        <v>0</v>
      </c>
      <c r="S147" s="23">
        <f t="shared" si="84"/>
        <v>0</v>
      </c>
    </row>
    <row r="148" spans="1:19" ht="13" x14ac:dyDescent="0.25">
      <c r="A148" s="42" t="s">
        <v>397</v>
      </c>
      <c r="B148" s="178"/>
      <c r="C148" s="413"/>
      <c r="D148" s="297"/>
      <c r="E148" s="418"/>
      <c r="F148" s="424">
        <f t="shared" si="81"/>
        <v>0</v>
      </c>
      <c r="G148" s="156">
        <f>F148*'Consolidated Budget'!I$8</f>
        <v>0</v>
      </c>
      <c r="H148" s="427"/>
      <c r="I148" s="428"/>
      <c r="J148" s="372"/>
      <c r="K148" s="296"/>
      <c r="L148" s="296"/>
      <c r="M148" s="287"/>
      <c r="N148" s="296"/>
      <c r="O148" s="296"/>
      <c r="P148" s="287"/>
      <c r="Q148" s="291">
        <f t="shared" si="82"/>
        <v>0</v>
      </c>
      <c r="R148" s="22">
        <f t="shared" si="83"/>
        <v>0</v>
      </c>
      <c r="S148" s="23">
        <f t="shared" si="84"/>
        <v>0</v>
      </c>
    </row>
    <row r="149" spans="1:19" ht="13" x14ac:dyDescent="0.25">
      <c r="A149" s="42" t="s">
        <v>398</v>
      </c>
      <c r="B149" s="178"/>
      <c r="C149" s="413"/>
      <c r="D149" s="297"/>
      <c r="E149" s="414"/>
      <c r="F149" s="424">
        <f t="shared" si="81"/>
        <v>0</v>
      </c>
      <c r="G149" s="156">
        <f>F149*'Consolidated Budget'!I$8</f>
        <v>0</v>
      </c>
      <c r="H149" s="408"/>
      <c r="I149" s="429"/>
      <c r="J149" s="372"/>
      <c r="K149" s="286"/>
      <c r="L149" s="179"/>
      <c r="M149" s="287"/>
      <c r="N149" s="286"/>
      <c r="O149" s="179"/>
      <c r="P149" s="287"/>
      <c r="Q149" s="291">
        <f t="shared" si="82"/>
        <v>0</v>
      </c>
      <c r="R149" s="22">
        <f>$G149-Q149</f>
        <v>0</v>
      </c>
      <c r="S149" s="23">
        <f t="shared" si="84"/>
        <v>0</v>
      </c>
    </row>
    <row r="150" spans="1:19" ht="13" x14ac:dyDescent="0.25">
      <c r="A150" s="42" t="s">
        <v>399</v>
      </c>
      <c r="B150" s="178"/>
      <c r="C150" s="413"/>
      <c r="D150" s="297"/>
      <c r="E150" s="418"/>
      <c r="F150" s="424">
        <f t="shared" si="81"/>
        <v>0</v>
      </c>
      <c r="G150" s="156">
        <f>F150*'Consolidated Budget'!I$8</f>
        <v>0</v>
      </c>
      <c r="H150" s="408"/>
      <c r="I150" s="429"/>
      <c r="J150" s="372"/>
      <c r="K150" s="286"/>
      <c r="L150" s="179"/>
      <c r="M150" s="287"/>
      <c r="N150" s="286"/>
      <c r="O150" s="179"/>
      <c r="P150" s="287"/>
      <c r="Q150" s="291">
        <f t="shared" si="82"/>
        <v>0</v>
      </c>
      <c r="R150" s="22">
        <f>$G150-Q150</f>
        <v>0</v>
      </c>
      <c r="S150" s="23">
        <f t="shared" si="84"/>
        <v>0</v>
      </c>
    </row>
    <row r="151" spans="1:19" ht="13" x14ac:dyDescent="0.25">
      <c r="A151" s="42"/>
      <c r="B151" s="178"/>
      <c r="C151" s="283"/>
      <c r="D151" s="283"/>
      <c r="E151" s="284"/>
      <c r="F151" s="21"/>
      <c r="G151" s="156">
        <f>F151*'Consolidated Budget'!I$8</f>
        <v>0</v>
      </c>
      <c r="H151" s="388"/>
      <c r="I151" s="391"/>
      <c r="J151" s="372"/>
      <c r="K151" s="286"/>
      <c r="L151" s="179"/>
      <c r="M151" s="287"/>
      <c r="N151" s="286"/>
      <c r="O151" s="179"/>
      <c r="P151" s="287"/>
      <c r="Q151" s="291"/>
      <c r="R151" s="22"/>
      <c r="S151" s="23"/>
    </row>
    <row r="152" spans="1:19" ht="22.4" customHeight="1" x14ac:dyDescent="0.25">
      <c r="A152" s="899" t="s">
        <v>400</v>
      </c>
      <c r="B152" s="899"/>
      <c r="C152" s="899"/>
      <c r="D152" s="899"/>
      <c r="E152" s="899"/>
      <c r="F152" s="34">
        <f>SUM(F142:F150)</f>
        <v>0</v>
      </c>
      <c r="G152" s="34">
        <f>SUM(G142:G150)</f>
        <v>0</v>
      </c>
      <c r="H152" s="34">
        <f>SUM(H142:H150)</f>
        <v>0</v>
      </c>
      <c r="I152" s="34">
        <f>SUM(I142:I150)</f>
        <v>0</v>
      </c>
      <c r="J152" s="372"/>
      <c r="K152" s="34">
        <f>SUM(K142:K150)</f>
        <v>0</v>
      </c>
      <c r="L152" s="34">
        <f>SUM(L142:L150)</f>
        <v>0</v>
      </c>
      <c r="M152" s="287"/>
      <c r="N152" s="34">
        <f>SUM(N142:N150)</f>
        <v>0</v>
      </c>
      <c r="O152" s="34">
        <f>SUM(O142:O150)</f>
        <v>0</v>
      </c>
      <c r="P152" s="34"/>
      <c r="Q152" s="34">
        <f>SUM(Q142:Q150)</f>
        <v>0</v>
      </c>
      <c r="R152" s="34">
        <f>SUM(R142:R150)</f>
        <v>0</v>
      </c>
      <c r="S152" s="23">
        <f t="shared" ref="S152" si="85">IFERROR(Q152/$G152,0)</f>
        <v>0</v>
      </c>
    </row>
    <row r="153" spans="1:19" ht="29.9" customHeight="1" x14ac:dyDescent="0.25">
      <c r="A153" s="128">
        <v>4</v>
      </c>
      <c r="B153" s="900" t="s">
        <v>344</v>
      </c>
      <c r="C153" s="900"/>
      <c r="D153" s="900"/>
      <c r="E153" s="900"/>
      <c r="F153" s="900"/>
      <c r="G153" s="900"/>
      <c r="H153" s="389"/>
      <c r="I153" s="390"/>
      <c r="J153" s="372"/>
      <c r="K153" s="279"/>
      <c r="L153" s="160"/>
      <c r="M153" s="287"/>
      <c r="N153" s="279"/>
      <c r="O153" s="160"/>
      <c r="P153" s="287"/>
      <c r="Q153" s="160"/>
      <c r="R153" s="160"/>
      <c r="S153" s="161">
        <f t="shared" ref="S153:S170" si="86">IFERROR(R153/$G153,0)</f>
        <v>0</v>
      </c>
    </row>
    <row r="154" spans="1:19" ht="13" x14ac:dyDescent="0.25">
      <c r="A154" s="42" t="s">
        <v>401</v>
      </c>
      <c r="B154" s="288"/>
      <c r="C154" s="289"/>
      <c r="D154" s="289"/>
      <c r="E154" s="290"/>
      <c r="F154" s="424">
        <f t="shared" ref="F154:F160" si="87">D154*E154</f>
        <v>0</v>
      </c>
      <c r="G154" s="156">
        <f>F154*'Consolidated Budget'!I$8</f>
        <v>0</v>
      </c>
      <c r="H154" s="427"/>
      <c r="I154" s="428"/>
      <c r="J154" s="372"/>
      <c r="K154" s="286"/>
      <c r="L154" s="179"/>
      <c r="M154" s="287"/>
      <c r="N154" s="286"/>
      <c r="O154" s="179"/>
      <c r="P154" s="287"/>
      <c r="Q154" s="291">
        <f t="shared" ref="Q154:Q160" si="88">I154+L154+O154</f>
        <v>0</v>
      </c>
      <c r="R154" s="22">
        <f t="shared" ref="R154:R160" si="89">$G154-Q154</f>
        <v>0</v>
      </c>
      <c r="S154" s="23">
        <f t="shared" ref="S154:S161" si="90">IFERROR(Q154/$G154,0)</f>
        <v>0</v>
      </c>
    </row>
    <row r="155" spans="1:19" ht="13" x14ac:dyDescent="0.25">
      <c r="A155" s="42" t="s">
        <v>322</v>
      </c>
      <c r="B155" s="288"/>
      <c r="C155" s="289"/>
      <c r="D155" s="289"/>
      <c r="E155" s="290"/>
      <c r="F155" s="424">
        <f t="shared" si="87"/>
        <v>0</v>
      </c>
      <c r="G155" s="156">
        <f>F155*'Consolidated Budget'!I$8</f>
        <v>0</v>
      </c>
      <c r="H155" s="427"/>
      <c r="I155" s="428"/>
      <c r="J155" s="372"/>
      <c r="K155" s="286"/>
      <c r="L155" s="179"/>
      <c r="M155" s="287"/>
      <c r="N155" s="286"/>
      <c r="O155" s="179"/>
      <c r="P155" s="287"/>
      <c r="Q155" s="291">
        <f t="shared" si="88"/>
        <v>0</v>
      </c>
      <c r="R155" s="22">
        <f t="shared" si="89"/>
        <v>0</v>
      </c>
      <c r="S155" s="23">
        <f t="shared" si="90"/>
        <v>0</v>
      </c>
    </row>
    <row r="156" spans="1:19" ht="13" x14ac:dyDescent="0.25">
      <c r="A156" s="42" t="s">
        <v>328</v>
      </c>
      <c r="B156" s="288"/>
      <c r="C156" s="289"/>
      <c r="D156" s="289"/>
      <c r="E156" s="290"/>
      <c r="F156" s="424">
        <f t="shared" si="87"/>
        <v>0</v>
      </c>
      <c r="G156" s="156">
        <f>F156*'Consolidated Budget'!I$8</f>
        <v>0</v>
      </c>
      <c r="H156" s="425"/>
      <c r="I156" s="425"/>
      <c r="J156" s="372"/>
      <c r="K156" s="286"/>
      <c r="L156" s="179"/>
      <c r="M156" s="287"/>
      <c r="N156" s="286"/>
      <c r="O156" s="179"/>
      <c r="P156" s="287"/>
      <c r="Q156" s="291">
        <f t="shared" si="88"/>
        <v>0</v>
      </c>
      <c r="R156" s="22">
        <f t="shared" si="89"/>
        <v>0</v>
      </c>
      <c r="S156" s="23">
        <f t="shared" si="90"/>
        <v>0</v>
      </c>
    </row>
    <row r="157" spans="1:19" ht="13" x14ac:dyDescent="0.25">
      <c r="A157" s="42" t="s">
        <v>330</v>
      </c>
      <c r="B157" s="288"/>
      <c r="C157" s="289"/>
      <c r="D157" s="289"/>
      <c r="E157" s="290"/>
      <c r="F157" s="424">
        <f t="shared" si="87"/>
        <v>0</v>
      </c>
      <c r="G157" s="156">
        <f>F157*'Consolidated Budget'!I$8</f>
        <v>0</v>
      </c>
      <c r="H157" s="425"/>
      <c r="I157" s="425"/>
      <c r="J157" s="372"/>
      <c r="K157" s="286"/>
      <c r="L157" s="179"/>
      <c r="M157" s="287"/>
      <c r="N157" s="286"/>
      <c r="O157" s="179"/>
      <c r="P157" s="287"/>
      <c r="Q157" s="291">
        <f t="shared" si="88"/>
        <v>0</v>
      </c>
      <c r="R157" s="22">
        <f t="shared" si="89"/>
        <v>0</v>
      </c>
      <c r="S157" s="23">
        <f t="shared" si="90"/>
        <v>0</v>
      </c>
    </row>
    <row r="158" spans="1:19" ht="13" x14ac:dyDescent="0.25">
      <c r="A158" s="42" t="s">
        <v>332</v>
      </c>
      <c r="B158" s="288"/>
      <c r="C158" s="294"/>
      <c r="D158" s="297"/>
      <c r="E158" s="290"/>
      <c r="F158" s="424">
        <f t="shared" si="87"/>
        <v>0</v>
      </c>
      <c r="G158" s="156">
        <f>F158*'Consolidated Budget'!I$8</f>
        <v>0</v>
      </c>
      <c r="H158" s="425"/>
      <c r="I158" s="425"/>
      <c r="J158" s="372"/>
      <c r="K158" s="286" t="s">
        <v>402</v>
      </c>
      <c r="L158" s="179"/>
      <c r="M158" s="287"/>
      <c r="N158" s="286"/>
      <c r="O158" s="179"/>
      <c r="P158" s="287"/>
      <c r="Q158" s="291">
        <f t="shared" si="88"/>
        <v>0</v>
      </c>
      <c r="R158" s="22">
        <f t="shared" si="89"/>
        <v>0</v>
      </c>
      <c r="S158" s="23">
        <f t="shared" si="90"/>
        <v>0</v>
      </c>
    </row>
    <row r="159" spans="1:19" ht="13" x14ac:dyDescent="0.25">
      <c r="A159" s="42" t="s">
        <v>334</v>
      </c>
      <c r="B159" s="288"/>
      <c r="C159" s="294"/>
      <c r="D159" s="297"/>
      <c r="E159" s="290"/>
      <c r="F159" s="424">
        <f t="shared" si="87"/>
        <v>0</v>
      </c>
      <c r="G159" s="156">
        <f>F159*'Consolidated Budget'!I$8</f>
        <v>0</v>
      </c>
      <c r="H159" s="425"/>
      <c r="I159" s="425"/>
      <c r="J159" s="372"/>
      <c r="K159" s="286"/>
      <c r="L159" s="179"/>
      <c r="M159" s="287"/>
      <c r="N159" s="286"/>
      <c r="O159" s="179"/>
      <c r="P159" s="287"/>
      <c r="Q159" s="291">
        <f t="shared" si="88"/>
        <v>0</v>
      </c>
      <c r="R159" s="22">
        <f t="shared" si="89"/>
        <v>0</v>
      </c>
      <c r="S159" s="23">
        <f t="shared" si="90"/>
        <v>0</v>
      </c>
    </row>
    <row r="160" spans="1:19" ht="13" x14ac:dyDescent="0.25">
      <c r="A160" s="42" t="s">
        <v>336</v>
      </c>
      <c r="B160" s="293"/>
      <c r="C160" s="294"/>
      <c r="D160" s="294"/>
      <c r="E160" s="295"/>
      <c r="F160" s="441">
        <f t="shared" si="87"/>
        <v>0</v>
      </c>
      <c r="G160" s="156">
        <f>F160*'Consolidated Budget'!I$8</f>
        <v>0</v>
      </c>
      <c r="H160" s="425"/>
      <c r="I160" s="425"/>
      <c r="J160" s="372"/>
      <c r="K160" s="286"/>
      <c r="L160" s="179"/>
      <c r="M160" s="287"/>
      <c r="N160" s="286"/>
      <c r="O160" s="179"/>
      <c r="P160" s="287"/>
      <c r="Q160" s="291">
        <f t="shared" si="88"/>
        <v>0</v>
      </c>
      <c r="R160" s="22">
        <f t="shared" si="89"/>
        <v>0</v>
      </c>
      <c r="S160" s="23">
        <f t="shared" si="90"/>
        <v>0</v>
      </c>
    </row>
    <row r="161" spans="1:19" ht="22.4" customHeight="1" x14ac:dyDescent="0.25">
      <c r="A161" s="899" t="s">
        <v>348</v>
      </c>
      <c r="B161" s="899"/>
      <c r="C161" s="899"/>
      <c r="D161" s="899"/>
      <c r="E161" s="899"/>
      <c r="F161" s="34">
        <f>SUM(F154:F160)</f>
        <v>0</v>
      </c>
      <c r="G161" s="34">
        <f>SUM(G154:G160)</f>
        <v>0</v>
      </c>
      <c r="H161" s="34">
        <f>SUM(H154:H160)</f>
        <v>0</v>
      </c>
      <c r="I161" s="34">
        <f>SUM(I154:I160)</f>
        <v>0</v>
      </c>
      <c r="J161" s="372"/>
      <c r="K161" s="34">
        <f>SUM(K154:K160)</f>
        <v>0</v>
      </c>
      <c r="L161" s="34">
        <f>SUM(L154:L160)</f>
        <v>0</v>
      </c>
      <c r="M161" s="287"/>
      <c r="N161" s="34">
        <f>SUM(N154:N160)</f>
        <v>0</v>
      </c>
      <c r="O161" s="34">
        <f>SUM(O154:O160)</f>
        <v>0</v>
      </c>
      <c r="P161" s="34"/>
      <c r="Q161" s="34">
        <f>SUM(Q154:Q160)</f>
        <v>0</v>
      </c>
      <c r="R161" s="34">
        <f>SUM(R154:R160)</f>
        <v>0</v>
      </c>
      <c r="S161" s="23">
        <f t="shared" si="90"/>
        <v>0</v>
      </c>
    </row>
    <row r="162" spans="1:19" ht="29.9" customHeight="1" x14ac:dyDescent="0.25">
      <c r="A162" s="128">
        <v>5</v>
      </c>
      <c r="B162" s="900" t="s">
        <v>349</v>
      </c>
      <c r="C162" s="900"/>
      <c r="D162" s="900"/>
      <c r="E162" s="900"/>
      <c r="F162" s="900"/>
      <c r="G162" s="900"/>
      <c r="H162" s="389"/>
      <c r="I162" s="390"/>
      <c r="J162" s="372"/>
      <c r="K162" s="279"/>
      <c r="L162" s="160"/>
      <c r="M162" s="287"/>
      <c r="N162" s="279"/>
      <c r="O162" s="160"/>
      <c r="P162" s="287"/>
      <c r="Q162" s="160"/>
      <c r="R162" s="160"/>
      <c r="S162" s="161">
        <f t="shared" si="86"/>
        <v>0</v>
      </c>
    </row>
    <row r="163" spans="1:19" ht="13" x14ac:dyDescent="0.25">
      <c r="A163" s="177">
        <v>5.0999999999999996</v>
      </c>
      <c r="B163" s="178"/>
      <c r="C163" s="413"/>
      <c r="D163" s="183"/>
      <c r="E163" s="183"/>
      <c r="F163" s="441">
        <f t="shared" ref="F163:F166" si="91">D163*E163</f>
        <v>0</v>
      </c>
      <c r="G163" s="156">
        <f>F163*'Consolidated Budget'!I$8</f>
        <v>0</v>
      </c>
      <c r="H163" s="408"/>
      <c r="I163" s="429"/>
      <c r="J163" s="372"/>
      <c r="K163" s="286"/>
      <c r="L163" s="179"/>
      <c r="M163" s="287"/>
      <c r="N163" s="286"/>
      <c r="O163" s="179"/>
      <c r="P163" s="287"/>
      <c r="Q163" s="291">
        <f>I163+L163+O163</f>
        <v>0</v>
      </c>
      <c r="R163" s="22">
        <f>$G163-Q163</f>
        <v>0</v>
      </c>
      <c r="S163" s="23">
        <f t="shared" ref="S163:S169" si="92">IFERROR(Q163/$G163,0)</f>
        <v>0</v>
      </c>
    </row>
    <row r="164" spans="1:19" ht="13" x14ac:dyDescent="0.25">
      <c r="A164" s="177">
        <v>5.2</v>
      </c>
      <c r="B164" s="178"/>
      <c r="C164" s="413"/>
      <c r="D164" s="183"/>
      <c r="E164" s="183"/>
      <c r="F164" s="441">
        <f t="shared" si="91"/>
        <v>0</v>
      </c>
      <c r="G164" s="156">
        <f>F164*'Consolidated Budget'!I$8</f>
        <v>0</v>
      </c>
      <c r="H164" s="408"/>
      <c r="I164" s="429"/>
      <c r="J164" s="372"/>
      <c r="K164" s="286"/>
      <c r="L164" s="179"/>
      <c r="M164" s="287"/>
      <c r="N164" s="286"/>
      <c r="O164" s="179"/>
      <c r="P164" s="287"/>
      <c r="Q164" s="291">
        <f>I164+L164+O164</f>
        <v>0</v>
      </c>
      <c r="R164" s="22">
        <f>$G164-Q164</f>
        <v>0</v>
      </c>
      <c r="S164" s="23">
        <f t="shared" si="92"/>
        <v>0</v>
      </c>
    </row>
    <row r="165" spans="1:19" ht="13" x14ac:dyDescent="0.25">
      <c r="A165" s="177">
        <v>5.3</v>
      </c>
      <c r="B165" s="178"/>
      <c r="C165" s="413"/>
      <c r="D165" s="297"/>
      <c r="E165" s="414"/>
      <c r="F165" s="441">
        <f t="shared" si="91"/>
        <v>0</v>
      </c>
      <c r="G165" s="156">
        <f>F165*'Consolidated Budget'!I$8</f>
        <v>0</v>
      </c>
      <c r="H165" s="408"/>
      <c r="I165" s="429"/>
      <c r="J165" s="372"/>
      <c r="K165" s="286"/>
      <c r="L165" s="179"/>
      <c r="M165" s="287"/>
      <c r="N165" s="286"/>
      <c r="O165" s="179"/>
      <c r="P165" s="287"/>
      <c r="Q165" s="291">
        <f>I165+L165+O165</f>
        <v>0</v>
      </c>
      <c r="R165" s="22">
        <f>$G165-Q165</f>
        <v>0</v>
      </c>
      <c r="S165" s="23">
        <f t="shared" si="92"/>
        <v>0</v>
      </c>
    </row>
    <row r="166" spans="1:19" ht="13" x14ac:dyDescent="0.25">
      <c r="A166" s="177">
        <v>5.4</v>
      </c>
      <c r="B166" s="178"/>
      <c r="C166" s="413"/>
      <c r="D166" s="297"/>
      <c r="E166" s="414"/>
      <c r="F166" s="441">
        <f t="shared" si="91"/>
        <v>0</v>
      </c>
      <c r="G166" s="156">
        <f>F166*'Consolidated Budget'!I$8</f>
        <v>0</v>
      </c>
      <c r="H166" s="408"/>
      <c r="I166" s="429"/>
      <c r="J166" s="372"/>
      <c r="K166" s="286"/>
      <c r="L166" s="179"/>
      <c r="M166" s="287"/>
      <c r="N166" s="286"/>
      <c r="O166" s="179"/>
      <c r="P166" s="287"/>
      <c r="Q166" s="291">
        <f>I166+L166+O166</f>
        <v>0</v>
      </c>
      <c r="R166" s="22">
        <f>$G166-Q166</f>
        <v>0</v>
      </c>
      <c r="S166" s="23">
        <f t="shared" si="92"/>
        <v>0</v>
      </c>
    </row>
    <row r="167" spans="1:19" ht="21.65" customHeight="1" x14ac:dyDescent="0.25">
      <c r="A167" s="177">
        <v>5.5</v>
      </c>
      <c r="B167" s="299"/>
      <c r="C167" s="413" t="s">
        <v>179</v>
      </c>
      <c r="D167" s="297" t="s">
        <v>179</v>
      </c>
      <c r="E167" s="297" t="s">
        <v>179</v>
      </c>
      <c r="F167" s="417">
        <v>0</v>
      </c>
      <c r="G167" s="156">
        <f>F167*'Consolidated Budget'!I$8</f>
        <v>0</v>
      </c>
      <c r="H167" s="408">
        <v>0</v>
      </c>
      <c r="I167" s="429">
        <v>0</v>
      </c>
      <c r="J167" s="372"/>
      <c r="K167" s="286"/>
      <c r="L167" s="179"/>
      <c r="M167" s="287"/>
      <c r="N167" s="286"/>
      <c r="O167" s="179"/>
      <c r="P167" s="287"/>
      <c r="Q167" s="291">
        <f>I167+L167+O167</f>
        <v>0</v>
      </c>
      <c r="R167" s="22">
        <f>$G167-Q167</f>
        <v>0</v>
      </c>
      <c r="S167" s="23">
        <f t="shared" si="92"/>
        <v>0</v>
      </c>
    </row>
    <row r="168" spans="1:19" ht="22.4" customHeight="1" x14ac:dyDescent="0.25">
      <c r="A168" s="899" t="s">
        <v>351</v>
      </c>
      <c r="B168" s="899"/>
      <c r="C168" s="899"/>
      <c r="D168" s="899"/>
      <c r="E168" s="899"/>
      <c r="F168" s="34">
        <f>SUM(F163:F167)</f>
        <v>0</v>
      </c>
      <c r="G168" s="34">
        <f>SUM(G163:G167)</f>
        <v>0</v>
      </c>
      <c r="H168" s="34">
        <f>SUM(H163:H167)</f>
        <v>0</v>
      </c>
      <c r="I168" s="34">
        <f>SUM(I163:I167)</f>
        <v>0</v>
      </c>
      <c r="J168" s="372"/>
      <c r="K168" s="34">
        <f>SUM(K163:K167)</f>
        <v>0</v>
      </c>
      <c r="L168" s="34">
        <f>SUM(L163:L167)</f>
        <v>0</v>
      </c>
      <c r="M168" s="287"/>
      <c r="N168" s="34">
        <f>SUM(N163:N167)</f>
        <v>0</v>
      </c>
      <c r="O168" s="34">
        <f>SUM(O163:O167)</f>
        <v>0</v>
      </c>
      <c r="P168" s="34"/>
      <c r="Q168" s="34">
        <f>SUM(Q163:Q167)</f>
        <v>0</v>
      </c>
      <c r="R168" s="34">
        <f>SUM(R163:R167)</f>
        <v>0</v>
      </c>
      <c r="S168" s="23">
        <f t="shared" si="92"/>
        <v>0</v>
      </c>
    </row>
    <row r="169" spans="1:19" s="278" customFormat="1" ht="33" customHeight="1" x14ac:dyDescent="0.25">
      <c r="A169" s="902" t="s">
        <v>352</v>
      </c>
      <c r="B169" s="902"/>
      <c r="C169" s="902"/>
      <c r="D169" s="902"/>
      <c r="E169" s="902"/>
      <c r="F169" s="45">
        <f>F31+F140+F152+F161+F168</f>
        <v>0</v>
      </c>
      <c r="G169" s="45">
        <f t="shared" ref="G169:I169" si="93">G31+G140+G152+G161+G168</f>
        <v>0</v>
      </c>
      <c r="H169" s="45">
        <f t="shared" si="93"/>
        <v>0</v>
      </c>
      <c r="I169" s="45">
        <f t="shared" si="93"/>
        <v>0</v>
      </c>
      <c r="J169" s="372"/>
      <c r="K169" s="45">
        <f t="shared" ref="K169:L169" si="94">K31+K140+K152+K161+K168</f>
        <v>0</v>
      </c>
      <c r="L169" s="45">
        <f t="shared" si="94"/>
        <v>0</v>
      </c>
      <c r="M169" s="287"/>
      <c r="N169" s="45">
        <f t="shared" ref="N169:O169" si="95">N31+N140+N152+N161+N168</f>
        <v>0</v>
      </c>
      <c r="O169" s="45">
        <f t="shared" si="95"/>
        <v>0</v>
      </c>
      <c r="P169" s="45">
        <f>P31+P140+P152+P161+P168</f>
        <v>0</v>
      </c>
      <c r="Q169" s="45">
        <f t="shared" ref="Q169:R169" si="96">Q31+Q140+Q152+Q161+Q168</f>
        <v>0</v>
      </c>
      <c r="R169" s="45">
        <f t="shared" si="96"/>
        <v>0</v>
      </c>
      <c r="S169" s="780">
        <f t="shared" si="92"/>
        <v>0</v>
      </c>
    </row>
    <row r="170" spans="1:19" s="278" customFormat="1" ht="15" customHeight="1" x14ac:dyDescent="0.25">
      <c r="B170" s="300"/>
      <c r="C170" s="301"/>
      <c r="D170" s="301"/>
      <c r="E170" s="301"/>
      <c r="F170" s="302"/>
      <c r="G170" s="302"/>
      <c r="H170" s="392"/>
      <c r="I170" s="393"/>
      <c r="J170" s="372"/>
      <c r="K170" s="303"/>
      <c r="L170" s="162"/>
      <c r="M170" s="287"/>
      <c r="N170" s="303"/>
      <c r="O170" s="162"/>
      <c r="P170" s="287"/>
      <c r="Q170" s="162"/>
      <c r="R170" s="162" t="e">
        <f>#REF!-Q170</f>
        <v>#REF!</v>
      </c>
      <c r="S170" s="163">
        <f t="shared" si="86"/>
        <v>0</v>
      </c>
    </row>
    <row r="171" spans="1:19" s="278" customFormat="1" ht="33" customHeight="1" x14ac:dyDescent="0.25">
      <c r="A171" s="901" t="s">
        <v>353</v>
      </c>
      <c r="B171" s="901"/>
      <c r="C171" s="901"/>
      <c r="D171" s="901"/>
      <c r="E171" s="901"/>
      <c r="F171" s="901"/>
      <c r="G171" s="901"/>
      <c r="H171" s="394"/>
      <c r="I171" s="395"/>
      <c r="J171" s="372"/>
      <c r="K171" s="307"/>
      <c r="L171" s="304"/>
      <c r="M171" s="287"/>
      <c r="N171" s="307"/>
      <c r="O171" s="304"/>
      <c r="P171" s="287"/>
      <c r="Q171" s="304"/>
      <c r="R171" s="305"/>
      <c r="S171" s="306"/>
    </row>
    <row r="172" spans="1:19" ht="29.9" customHeight="1" x14ac:dyDescent="0.25">
      <c r="A172" s="128"/>
      <c r="B172" s="908" t="s">
        <v>354</v>
      </c>
      <c r="C172" s="908"/>
      <c r="D172" s="908"/>
      <c r="E172" s="908"/>
      <c r="F172" s="908"/>
      <c r="G172" s="908"/>
      <c r="H172" s="389"/>
      <c r="I172" s="390"/>
      <c r="J172" s="372"/>
      <c r="K172" s="279"/>
      <c r="L172" s="160"/>
      <c r="M172" s="287"/>
      <c r="N172" s="279"/>
      <c r="O172" s="160"/>
      <c r="P172" s="287"/>
      <c r="Q172" s="160"/>
      <c r="R172" s="160" t="e">
        <f>#REF!-Q172</f>
        <v>#REF!</v>
      </c>
      <c r="S172" s="161">
        <f t="shared" ref="S172" si="97">IFERROR(R172/$G172,0)</f>
        <v>0</v>
      </c>
    </row>
    <row r="173" spans="1:19" ht="20.149999999999999" customHeight="1" x14ac:dyDescent="0.25">
      <c r="A173" s="24"/>
      <c r="B173" s="25" t="s">
        <v>355</v>
      </c>
      <c r="C173" s="866"/>
      <c r="D173" s="866"/>
      <c r="E173" s="866"/>
      <c r="F173" s="26">
        <f>SUM(F174:F195)</f>
        <v>0</v>
      </c>
      <c r="G173" s="26">
        <f>SUM(G174:G195)</f>
        <v>0</v>
      </c>
      <c r="H173" s="387">
        <f>SUM(H174:H195)</f>
        <v>0</v>
      </c>
      <c r="I173" s="387">
        <f>SUM(I174:I195)</f>
        <v>0</v>
      </c>
      <c r="J173" s="372"/>
      <c r="K173" s="26">
        <f>SUM(K174:K195)</f>
        <v>0</v>
      </c>
      <c r="L173" s="26">
        <f>SUM(L174:L195)</f>
        <v>0</v>
      </c>
      <c r="M173" s="287"/>
      <c r="N173" s="26">
        <f t="shared" ref="N173:P173" si="98">SUM(N174:N191)</f>
        <v>0</v>
      </c>
      <c r="O173" s="26">
        <f t="shared" si="98"/>
        <v>0</v>
      </c>
      <c r="P173" s="26">
        <f t="shared" si="98"/>
        <v>0</v>
      </c>
      <c r="Q173" s="26">
        <f>SUM(Q174:Q195)</f>
        <v>0</v>
      </c>
      <c r="R173" s="26">
        <f>SUM(R174:R195)</f>
        <v>0</v>
      </c>
      <c r="S173" s="23">
        <f t="shared" ref="S173:S209" si="99">IFERROR(Q173/$G173,0)</f>
        <v>0</v>
      </c>
    </row>
    <row r="174" spans="1:19" ht="13" x14ac:dyDescent="0.25">
      <c r="A174" s="20"/>
      <c r="B174" s="288"/>
      <c r="C174" s="289"/>
      <c r="D174" s="442"/>
      <c r="E174" s="443"/>
      <c r="F174" s="444">
        <f t="shared" ref="F174:F188" si="100">D174*E174</f>
        <v>0</v>
      </c>
      <c r="G174" s="156">
        <f>F174*'Consolidated Budget'!I$8</f>
        <v>0</v>
      </c>
      <c r="H174" s="427"/>
      <c r="I174" s="428"/>
      <c r="J174" s="372"/>
      <c r="K174" s="286"/>
      <c r="L174" s="179"/>
      <c r="M174" s="287"/>
      <c r="N174" s="286"/>
      <c r="O174" s="179"/>
      <c r="P174" s="287"/>
      <c r="Q174" s="291">
        <f t="shared" ref="Q174:Q188" si="101">I174+L174+O174</f>
        <v>0</v>
      </c>
      <c r="R174" s="22">
        <f t="shared" ref="R174:R195" si="102">$G174-Q174</f>
        <v>0</v>
      </c>
      <c r="S174" s="466">
        <f t="shared" si="99"/>
        <v>0</v>
      </c>
    </row>
    <row r="175" spans="1:19" ht="13" x14ac:dyDescent="0.25">
      <c r="A175" s="20"/>
      <c r="B175" s="288"/>
      <c r="C175" s="289"/>
      <c r="D175" s="442"/>
      <c r="E175" s="445"/>
      <c r="F175" s="444">
        <f t="shared" si="100"/>
        <v>0</v>
      </c>
      <c r="G175" s="156">
        <f>F175*'Consolidated Budget'!I$8</f>
        <v>0</v>
      </c>
      <c r="H175" s="408"/>
      <c r="I175" s="429"/>
      <c r="J175" s="372"/>
      <c r="K175" s="286"/>
      <c r="L175" s="179"/>
      <c r="M175" s="287"/>
      <c r="N175" s="286"/>
      <c r="O175" s="179"/>
      <c r="P175" s="287"/>
      <c r="Q175" s="291">
        <f t="shared" si="101"/>
        <v>0</v>
      </c>
      <c r="R175" s="22">
        <f t="shared" si="102"/>
        <v>0</v>
      </c>
      <c r="S175" s="466">
        <f t="shared" si="99"/>
        <v>0</v>
      </c>
    </row>
    <row r="176" spans="1:19" ht="13" x14ac:dyDescent="0.25">
      <c r="A176" s="20"/>
      <c r="B176" s="288"/>
      <c r="C176" s="289"/>
      <c r="D176" s="442"/>
      <c r="E176" s="445"/>
      <c r="F176" s="444">
        <f t="shared" si="100"/>
        <v>0</v>
      </c>
      <c r="G176" s="156">
        <f>F176*'Consolidated Budget'!I$8</f>
        <v>0</v>
      </c>
      <c r="H176" s="408"/>
      <c r="I176" s="429"/>
      <c r="J176" s="372"/>
      <c r="K176" s="286"/>
      <c r="L176" s="179"/>
      <c r="M176" s="287"/>
      <c r="N176" s="286"/>
      <c r="O176" s="179"/>
      <c r="P176" s="287"/>
      <c r="Q176" s="291">
        <f t="shared" si="101"/>
        <v>0</v>
      </c>
      <c r="R176" s="22">
        <f t="shared" si="102"/>
        <v>0</v>
      </c>
      <c r="S176" s="23">
        <f t="shared" si="99"/>
        <v>0</v>
      </c>
    </row>
    <row r="177" spans="1:19" ht="13" x14ac:dyDescent="0.25">
      <c r="A177" s="20"/>
      <c r="B177" s="288"/>
      <c r="C177" s="289"/>
      <c r="D177" s="442"/>
      <c r="E177" s="445"/>
      <c r="F177" s="444">
        <f>D177*E177</f>
        <v>0</v>
      </c>
      <c r="G177" s="156">
        <f>F177*'Consolidated Budget'!I$8</f>
        <v>0</v>
      </c>
      <c r="H177" s="408"/>
      <c r="I177" s="429"/>
      <c r="J177" s="372"/>
      <c r="K177" s="286"/>
      <c r="L177" s="179"/>
      <c r="M177" s="287"/>
      <c r="N177" s="286"/>
      <c r="O177" s="179"/>
      <c r="P177" s="287"/>
      <c r="Q177" s="291">
        <f t="shared" si="101"/>
        <v>0</v>
      </c>
      <c r="R177" s="22">
        <f t="shared" si="102"/>
        <v>0</v>
      </c>
      <c r="S177" s="23">
        <f t="shared" si="99"/>
        <v>0</v>
      </c>
    </row>
    <row r="178" spans="1:19" ht="13" x14ac:dyDescent="0.25">
      <c r="A178" s="20"/>
      <c r="B178" s="288"/>
      <c r="C178" s="289"/>
      <c r="D178" s="442"/>
      <c r="E178" s="445"/>
      <c r="F178" s="444">
        <f t="shared" si="100"/>
        <v>0</v>
      </c>
      <c r="G178" s="156">
        <f>F178*'Consolidated Budget'!I$8</f>
        <v>0</v>
      </c>
      <c r="H178" s="408"/>
      <c r="I178" s="429"/>
      <c r="J178" s="372"/>
      <c r="K178" s="286"/>
      <c r="L178" s="179"/>
      <c r="M178" s="287"/>
      <c r="N178" s="286"/>
      <c r="O178" s="179"/>
      <c r="P178" s="287"/>
      <c r="Q178" s="291">
        <f t="shared" si="101"/>
        <v>0</v>
      </c>
      <c r="R178" s="22">
        <f t="shared" si="102"/>
        <v>0</v>
      </c>
      <c r="S178" s="23">
        <f t="shared" si="99"/>
        <v>0</v>
      </c>
    </row>
    <row r="179" spans="1:19" ht="13" x14ac:dyDescent="0.25">
      <c r="A179" s="20"/>
      <c r="B179" s="288"/>
      <c r="C179" s="289"/>
      <c r="D179" s="442"/>
      <c r="E179" s="443"/>
      <c r="F179" s="444">
        <f t="shared" si="100"/>
        <v>0</v>
      </c>
      <c r="G179" s="156">
        <f>F179*'Consolidated Budget'!I$8</f>
        <v>0</v>
      </c>
      <c r="H179" s="408"/>
      <c r="I179" s="429"/>
      <c r="J179" s="372"/>
      <c r="K179" s="286"/>
      <c r="L179" s="179"/>
      <c r="M179" s="287"/>
      <c r="N179" s="286"/>
      <c r="O179" s="179"/>
      <c r="P179" s="287"/>
      <c r="Q179" s="291">
        <f t="shared" si="101"/>
        <v>0</v>
      </c>
      <c r="R179" s="22">
        <f t="shared" si="102"/>
        <v>0</v>
      </c>
      <c r="S179" s="23">
        <f t="shared" si="99"/>
        <v>0</v>
      </c>
    </row>
    <row r="180" spans="1:19" ht="13" x14ac:dyDescent="0.25">
      <c r="A180" s="20"/>
      <c r="B180" s="288"/>
      <c r="C180" s="289"/>
      <c r="D180" s="442"/>
      <c r="E180" s="446"/>
      <c r="F180" s="444">
        <f t="shared" si="100"/>
        <v>0</v>
      </c>
      <c r="G180" s="156">
        <f>F180*'Consolidated Budget'!I$8</f>
        <v>0</v>
      </c>
      <c r="H180" s="408"/>
      <c r="I180" s="429"/>
      <c r="J180" s="372"/>
      <c r="K180" s="286"/>
      <c r="L180" s="179"/>
      <c r="M180" s="287"/>
      <c r="N180" s="286"/>
      <c r="O180" s="179"/>
      <c r="P180" s="287"/>
      <c r="Q180" s="291">
        <f t="shared" si="101"/>
        <v>0</v>
      </c>
      <c r="R180" s="22">
        <f t="shared" si="102"/>
        <v>0</v>
      </c>
      <c r="S180" s="23">
        <f t="shared" si="99"/>
        <v>0</v>
      </c>
    </row>
    <row r="181" spans="1:19" ht="13" x14ac:dyDescent="0.25">
      <c r="A181" s="20"/>
      <c r="B181" s="288"/>
      <c r="C181" s="289"/>
      <c r="D181" s="442"/>
      <c r="E181" s="446"/>
      <c r="F181" s="444">
        <f t="shared" si="100"/>
        <v>0</v>
      </c>
      <c r="G181" s="156">
        <f>F181*'Consolidated Budget'!I$8</f>
        <v>0</v>
      </c>
      <c r="H181" s="408"/>
      <c r="I181" s="429"/>
      <c r="J181" s="372"/>
      <c r="K181" s="286"/>
      <c r="L181" s="179"/>
      <c r="M181" s="287"/>
      <c r="N181" s="286"/>
      <c r="O181" s="179"/>
      <c r="P181" s="287"/>
      <c r="Q181" s="291">
        <f t="shared" si="101"/>
        <v>0</v>
      </c>
      <c r="R181" s="22">
        <f t="shared" si="102"/>
        <v>0</v>
      </c>
      <c r="S181" s="23">
        <f t="shared" si="99"/>
        <v>0</v>
      </c>
    </row>
    <row r="182" spans="1:19" ht="13" x14ac:dyDescent="0.25">
      <c r="A182" s="20"/>
      <c r="B182" s="288"/>
      <c r="C182" s="289"/>
      <c r="D182" s="442"/>
      <c r="E182" s="445"/>
      <c r="F182" s="444">
        <f t="shared" si="100"/>
        <v>0</v>
      </c>
      <c r="G182" s="156">
        <f>F182*'Consolidated Budget'!I$8</f>
        <v>0</v>
      </c>
      <c r="H182" s="408"/>
      <c r="I182" s="429"/>
      <c r="J182" s="372"/>
      <c r="K182" s="286"/>
      <c r="L182" s="179"/>
      <c r="M182" s="287"/>
      <c r="N182" s="286"/>
      <c r="O182" s="179"/>
      <c r="P182" s="287"/>
      <c r="Q182" s="291">
        <f t="shared" si="101"/>
        <v>0</v>
      </c>
      <c r="R182" s="22">
        <f t="shared" si="102"/>
        <v>0</v>
      </c>
      <c r="S182" s="23">
        <f t="shared" si="99"/>
        <v>0</v>
      </c>
    </row>
    <row r="183" spans="1:19" ht="13" x14ac:dyDescent="0.25">
      <c r="A183" s="20"/>
      <c r="B183" s="288"/>
      <c r="C183" s="289"/>
      <c r="D183" s="442"/>
      <c r="E183" s="445"/>
      <c r="F183" s="444">
        <f t="shared" si="100"/>
        <v>0</v>
      </c>
      <c r="G183" s="156">
        <f>F183*'Consolidated Budget'!I$8</f>
        <v>0</v>
      </c>
      <c r="H183" s="408"/>
      <c r="I183" s="429"/>
      <c r="J183" s="372"/>
      <c r="K183" s="286"/>
      <c r="L183" s="179"/>
      <c r="M183" s="287"/>
      <c r="N183" s="286"/>
      <c r="O183" s="179"/>
      <c r="P183" s="287"/>
      <c r="Q183" s="291">
        <f t="shared" si="101"/>
        <v>0</v>
      </c>
      <c r="R183" s="22">
        <f t="shared" si="102"/>
        <v>0</v>
      </c>
      <c r="S183" s="23">
        <f t="shared" si="99"/>
        <v>0</v>
      </c>
    </row>
    <row r="184" spans="1:19" ht="13" x14ac:dyDescent="0.25">
      <c r="A184" s="20"/>
      <c r="B184" s="288"/>
      <c r="C184" s="289"/>
      <c r="D184" s="442"/>
      <c r="E184" s="446"/>
      <c r="F184" s="444">
        <f t="shared" si="100"/>
        <v>0</v>
      </c>
      <c r="G184" s="156">
        <f>F184*'Consolidated Budget'!I$8</f>
        <v>0</v>
      </c>
      <c r="H184" s="408"/>
      <c r="I184" s="429"/>
      <c r="J184" s="372"/>
      <c r="K184" s="286"/>
      <c r="L184" s="179"/>
      <c r="M184" s="287"/>
      <c r="N184" s="286"/>
      <c r="O184" s="179"/>
      <c r="P184" s="287"/>
      <c r="Q184" s="291">
        <f t="shared" si="101"/>
        <v>0</v>
      </c>
      <c r="R184" s="22">
        <f t="shared" si="102"/>
        <v>0</v>
      </c>
      <c r="S184" s="23">
        <f t="shared" si="99"/>
        <v>0</v>
      </c>
    </row>
    <row r="185" spans="1:19" ht="13" x14ac:dyDescent="0.25">
      <c r="A185" s="20"/>
      <c r="B185" s="288"/>
      <c r="C185" s="289"/>
      <c r="D185" s="442"/>
      <c r="E185" s="443"/>
      <c r="F185" s="444">
        <f>D185*E185</f>
        <v>0</v>
      </c>
      <c r="G185" s="156">
        <f>F185*'Consolidated Budget'!I$8</f>
        <v>0</v>
      </c>
      <c r="H185" s="408"/>
      <c r="I185" s="429"/>
      <c r="J185" s="372"/>
      <c r="K185" s="286"/>
      <c r="L185" s="179"/>
      <c r="M185" s="287"/>
      <c r="N185" s="286"/>
      <c r="O185" s="179"/>
      <c r="P185" s="287"/>
      <c r="Q185" s="291">
        <f t="shared" si="101"/>
        <v>0</v>
      </c>
      <c r="R185" s="22">
        <f t="shared" si="102"/>
        <v>0</v>
      </c>
      <c r="S185" s="23">
        <f t="shared" si="99"/>
        <v>0</v>
      </c>
    </row>
    <row r="186" spans="1:19" ht="13" x14ac:dyDescent="0.25">
      <c r="A186" s="20"/>
      <c r="B186" s="288"/>
      <c r="C186" s="289"/>
      <c r="D186" s="442"/>
      <c r="E186" s="446"/>
      <c r="F186" s="444">
        <f t="shared" si="100"/>
        <v>0</v>
      </c>
      <c r="G186" s="156">
        <f>F186*'Consolidated Budget'!I$8</f>
        <v>0</v>
      </c>
      <c r="H186" s="408"/>
      <c r="I186" s="429"/>
      <c r="J186" s="372"/>
      <c r="K186" s="286"/>
      <c r="L186" s="179"/>
      <c r="M186" s="287"/>
      <c r="N186" s="286"/>
      <c r="O186" s="179"/>
      <c r="P186" s="287"/>
      <c r="Q186" s="291">
        <f t="shared" si="101"/>
        <v>0</v>
      </c>
      <c r="R186" s="22">
        <f t="shared" si="102"/>
        <v>0</v>
      </c>
      <c r="S186" s="23">
        <f t="shared" si="99"/>
        <v>0</v>
      </c>
    </row>
    <row r="187" spans="1:19" ht="13" x14ac:dyDescent="0.25">
      <c r="A187" s="20"/>
      <c r="B187" s="288"/>
      <c r="C187" s="289"/>
      <c r="D187" s="442"/>
      <c r="E187" s="443"/>
      <c r="F187" s="444">
        <f t="shared" si="100"/>
        <v>0</v>
      </c>
      <c r="G187" s="156">
        <f>F187*'Consolidated Budget'!I$8</f>
        <v>0</v>
      </c>
      <c r="H187" s="408"/>
      <c r="I187" s="429"/>
      <c r="J187" s="372"/>
      <c r="K187" s="286"/>
      <c r="L187" s="179"/>
      <c r="M187" s="287"/>
      <c r="N187" s="286"/>
      <c r="O187" s="179"/>
      <c r="P187" s="287"/>
      <c r="Q187" s="291">
        <f t="shared" si="101"/>
        <v>0</v>
      </c>
      <c r="R187" s="22">
        <f t="shared" si="102"/>
        <v>0</v>
      </c>
      <c r="S187" s="23">
        <f t="shared" si="99"/>
        <v>0</v>
      </c>
    </row>
    <row r="188" spans="1:19" ht="13" x14ac:dyDescent="0.25">
      <c r="A188" s="20"/>
      <c r="B188" s="288"/>
      <c r="C188" s="289"/>
      <c r="D188" s="442"/>
      <c r="E188" s="445"/>
      <c r="F188" s="444">
        <f t="shared" si="100"/>
        <v>0</v>
      </c>
      <c r="G188" s="156">
        <f>F188*'Consolidated Budget'!I$8</f>
        <v>0</v>
      </c>
      <c r="H188" s="447"/>
      <c r="I188" s="448"/>
      <c r="J188" s="372"/>
      <c r="K188" s="286"/>
      <c r="L188" s="179"/>
      <c r="M188" s="287"/>
      <c r="N188" s="286"/>
      <c r="O188" s="179"/>
      <c r="P188" s="287"/>
      <c r="Q188" s="291">
        <f t="shared" si="101"/>
        <v>0</v>
      </c>
      <c r="R188" s="22">
        <f t="shared" si="102"/>
        <v>0</v>
      </c>
      <c r="S188" s="23">
        <f t="shared" si="99"/>
        <v>0</v>
      </c>
    </row>
    <row r="189" spans="1:19" ht="13" x14ac:dyDescent="0.25">
      <c r="A189" s="20"/>
      <c r="B189" s="288"/>
      <c r="C189" s="289"/>
      <c r="D189" s="442"/>
      <c r="E189" s="443"/>
      <c r="F189" s="446">
        <v>0</v>
      </c>
      <c r="G189" s="156">
        <f>F189*'Consolidated Budget'!I$8</f>
        <v>0</v>
      </c>
      <c r="H189" s="447"/>
      <c r="I189" s="448"/>
      <c r="J189" s="372"/>
      <c r="K189" s="286"/>
      <c r="L189" s="179"/>
      <c r="M189" s="287"/>
      <c r="N189" s="286"/>
      <c r="O189" s="179"/>
      <c r="P189" s="287"/>
      <c r="Q189" s="291"/>
      <c r="R189" s="22">
        <f t="shared" si="102"/>
        <v>0</v>
      </c>
      <c r="S189" s="23">
        <f t="shared" si="99"/>
        <v>0</v>
      </c>
    </row>
    <row r="190" spans="1:19" ht="13" x14ac:dyDescent="0.25">
      <c r="A190" s="20"/>
      <c r="B190" s="288"/>
      <c r="C190" s="289"/>
      <c r="D190" s="442"/>
      <c r="E190" s="443"/>
      <c r="F190" s="446">
        <v>0</v>
      </c>
      <c r="G190" s="156">
        <f>F190*'Consolidated Budget'!I$8</f>
        <v>0</v>
      </c>
      <c r="H190" s="447"/>
      <c r="I190" s="448"/>
      <c r="J190" s="372"/>
      <c r="K190" s="286"/>
      <c r="L190" s="179"/>
      <c r="M190" s="287"/>
      <c r="N190" s="286"/>
      <c r="O190" s="179"/>
      <c r="P190" s="287"/>
      <c r="Q190" s="291"/>
      <c r="R190" s="22">
        <f t="shared" si="102"/>
        <v>0</v>
      </c>
      <c r="S190" s="23">
        <f t="shared" si="99"/>
        <v>0</v>
      </c>
    </row>
    <row r="191" spans="1:19" ht="13" x14ac:dyDescent="0.25">
      <c r="A191" s="20"/>
      <c r="B191" s="288"/>
      <c r="C191" s="289"/>
      <c r="D191" s="442"/>
      <c r="E191" s="445"/>
      <c r="F191" s="446">
        <v>0</v>
      </c>
      <c r="G191" s="156">
        <f>F191*'Consolidated Budget'!I$8</f>
        <v>0</v>
      </c>
      <c r="H191" s="447"/>
      <c r="I191" s="448"/>
      <c r="J191" s="372"/>
      <c r="K191" s="286"/>
      <c r="L191" s="179"/>
      <c r="M191" s="287"/>
      <c r="N191" s="286"/>
      <c r="O191" s="179"/>
      <c r="P191" s="287"/>
      <c r="Q191" s="291"/>
      <c r="R191" s="22">
        <f t="shared" si="102"/>
        <v>0</v>
      </c>
      <c r="S191" s="23">
        <f t="shared" si="99"/>
        <v>0</v>
      </c>
    </row>
    <row r="192" spans="1:19" ht="13" x14ac:dyDescent="0.25">
      <c r="A192" s="398"/>
      <c r="B192" s="449"/>
      <c r="C192" s="283"/>
      <c r="D192" s="442"/>
      <c r="E192" s="443"/>
      <c r="F192" s="444">
        <f t="shared" ref="F192:F194" si="103">D192*E192</f>
        <v>0</v>
      </c>
      <c r="G192" s="156">
        <f>F192*'Consolidated Budget'!I$8</f>
        <v>0</v>
      </c>
      <c r="H192" s="447"/>
      <c r="I192" s="448"/>
      <c r="J192" s="372"/>
      <c r="K192" s="296"/>
      <c r="L192" s="296"/>
      <c r="M192" s="287"/>
      <c r="N192" s="296"/>
      <c r="O192" s="296"/>
      <c r="P192" s="403"/>
      <c r="Q192" s="291">
        <f>I192+L192+O192</f>
        <v>0</v>
      </c>
      <c r="R192" s="22">
        <f t="shared" si="102"/>
        <v>0</v>
      </c>
      <c r="S192" s="23">
        <f t="shared" si="99"/>
        <v>0</v>
      </c>
    </row>
    <row r="193" spans="1:19" ht="13" x14ac:dyDescent="0.25">
      <c r="A193" s="398"/>
      <c r="B193" s="449"/>
      <c r="C193" s="283"/>
      <c r="D193" s="442"/>
      <c r="E193" s="443"/>
      <c r="F193" s="444">
        <f t="shared" si="103"/>
        <v>0</v>
      </c>
      <c r="G193" s="156">
        <f>F193*'Consolidated Budget'!I$8</f>
        <v>0</v>
      </c>
      <c r="H193" s="447"/>
      <c r="I193" s="450"/>
      <c r="J193" s="372"/>
      <c r="K193" s="296"/>
      <c r="L193" s="296"/>
      <c r="M193" s="287"/>
      <c r="N193" s="296"/>
      <c r="O193" s="296"/>
      <c r="P193" s="403"/>
      <c r="Q193" s="291">
        <f>I193+L193+O193</f>
        <v>0</v>
      </c>
      <c r="R193" s="22">
        <f t="shared" si="102"/>
        <v>0</v>
      </c>
      <c r="S193" s="23">
        <f t="shared" si="99"/>
        <v>0</v>
      </c>
    </row>
    <row r="194" spans="1:19" ht="13" x14ac:dyDescent="0.25">
      <c r="A194" s="398"/>
      <c r="B194" s="449"/>
      <c r="C194" s="283"/>
      <c r="D194" s="442"/>
      <c r="E194" s="443"/>
      <c r="F194" s="444">
        <f t="shared" si="103"/>
        <v>0</v>
      </c>
      <c r="G194" s="156">
        <f>F194*'Consolidated Budget'!I$8</f>
        <v>0</v>
      </c>
      <c r="H194" s="408"/>
      <c r="I194" s="409"/>
      <c r="J194" s="372"/>
      <c r="K194" s="296"/>
      <c r="L194" s="296"/>
      <c r="M194" s="287"/>
      <c r="N194" s="296"/>
      <c r="O194" s="296"/>
      <c r="P194" s="403"/>
      <c r="Q194" s="291">
        <f>I194+L194+O194</f>
        <v>0</v>
      </c>
      <c r="R194" s="22">
        <f t="shared" si="102"/>
        <v>0</v>
      </c>
      <c r="S194" s="23">
        <f t="shared" si="99"/>
        <v>0</v>
      </c>
    </row>
    <row r="195" spans="1:19" ht="13" x14ac:dyDescent="0.25">
      <c r="A195" s="398"/>
      <c r="B195" s="399"/>
      <c r="C195" s="400"/>
      <c r="D195" s="400"/>
      <c r="E195" s="401"/>
      <c r="F195" s="318"/>
      <c r="G195" s="318"/>
      <c r="H195" s="402"/>
      <c r="I195" s="402"/>
      <c r="J195" s="372"/>
      <c r="K195" s="296"/>
      <c r="L195" s="296"/>
      <c r="M195" s="287"/>
      <c r="N195" s="296"/>
      <c r="O195" s="296"/>
      <c r="P195" s="403"/>
      <c r="Q195" s="291">
        <f>I195+L195+O195</f>
        <v>0</v>
      </c>
      <c r="R195" s="22">
        <f t="shared" si="102"/>
        <v>0</v>
      </c>
      <c r="S195" s="23">
        <f t="shared" si="99"/>
        <v>0</v>
      </c>
    </row>
    <row r="196" spans="1:19" ht="13" x14ac:dyDescent="0.25">
      <c r="A196" s="24"/>
      <c r="B196" s="25" t="s">
        <v>59</v>
      </c>
      <c r="C196" s="903"/>
      <c r="D196" s="903"/>
      <c r="E196" s="903"/>
      <c r="F196" s="26">
        <f>SUM(F197:F206)</f>
        <v>0</v>
      </c>
      <c r="G196" s="26">
        <f>SUM(G197:G206)</f>
        <v>0</v>
      </c>
      <c r="H196" s="387">
        <f t="shared" ref="H196:I196" si="104">SUM(H197:H206)</f>
        <v>0</v>
      </c>
      <c r="I196" s="387">
        <f t="shared" si="104"/>
        <v>0</v>
      </c>
      <c r="J196" s="372"/>
      <c r="K196" s="26">
        <f t="shared" ref="K196:L196" si="105">SUM(K197:K206)</f>
        <v>0</v>
      </c>
      <c r="L196" s="26">
        <f t="shared" si="105"/>
        <v>0</v>
      </c>
      <c r="M196" s="287"/>
      <c r="N196" s="26">
        <f t="shared" ref="N196:R196" si="106">SUM(N197:N206)</f>
        <v>0</v>
      </c>
      <c r="O196" s="26">
        <f t="shared" si="106"/>
        <v>0</v>
      </c>
      <c r="P196" s="26">
        <f t="shared" si="106"/>
        <v>0</v>
      </c>
      <c r="Q196" s="26">
        <f t="shared" si="106"/>
        <v>0</v>
      </c>
      <c r="R196" s="26">
        <f t="shared" si="106"/>
        <v>0</v>
      </c>
      <c r="S196" s="23">
        <f t="shared" si="99"/>
        <v>0</v>
      </c>
    </row>
    <row r="197" spans="1:19" ht="14.5" x14ac:dyDescent="0.35">
      <c r="A197" s="20"/>
      <c r="B197" s="308"/>
      <c r="C197" s="297"/>
      <c r="D197" s="310"/>
      <c r="E197" s="297"/>
      <c r="F197" s="441">
        <f t="shared" ref="F197:F206" si="107">D197*E197</f>
        <v>0</v>
      </c>
      <c r="G197" s="156">
        <f>F197*'Consolidated Budget'!I$8</f>
        <v>0</v>
      </c>
      <c r="H197" s="427"/>
      <c r="I197" s="428"/>
      <c r="J197" s="372"/>
      <c r="K197" s="286"/>
      <c r="L197" s="179"/>
      <c r="M197" s="287"/>
      <c r="N197" s="286"/>
      <c r="O197" s="179"/>
      <c r="P197" s="287"/>
      <c r="Q197" s="291">
        <f t="shared" ref="Q197:Q207" si="108">I197+L197+O197</f>
        <v>0</v>
      </c>
      <c r="R197" s="22">
        <f t="shared" ref="R197:R206" si="109">$G197-Q197</f>
        <v>0</v>
      </c>
      <c r="S197" s="23">
        <f t="shared" si="99"/>
        <v>0</v>
      </c>
    </row>
    <row r="198" spans="1:19" ht="14.5" x14ac:dyDescent="0.35">
      <c r="A198" s="20"/>
      <c r="B198" s="311"/>
      <c r="C198" s="297"/>
      <c r="D198" s="310"/>
      <c r="E198" s="297"/>
      <c r="F198" s="441">
        <f t="shared" si="107"/>
        <v>0</v>
      </c>
      <c r="G198" s="156">
        <f>F198*'Consolidated Budget'!I$8</f>
        <v>0</v>
      </c>
      <c r="H198" s="408"/>
      <c r="I198" s="429"/>
      <c r="J198" s="372"/>
      <c r="K198" s="286"/>
      <c r="L198" s="179"/>
      <c r="M198" s="287"/>
      <c r="N198" s="286"/>
      <c r="O198" s="179"/>
      <c r="P198" s="287"/>
      <c r="Q198" s="291">
        <f t="shared" si="108"/>
        <v>0</v>
      </c>
      <c r="R198" s="22">
        <f t="shared" si="109"/>
        <v>0</v>
      </c>
      <c r="S198" s="23">
        <f t="shared" si="99"/>
        <v>0</v>
      </c>
    </row>
    <row r="199" spans="1:19" ht="14.5" x14ac:dyDescent="0.35">
      <c r="A199" s="20"/>
      <c r="B199" s="311"/>
      <c r="C199" s="297"/>
      <c r="D199" s="310"/>
      <c r="E199" s="297"/>
      <c r="F199" s="441">
        <f t="shared" si="107"/>
        <v>0</v>
      </c>
      <c r="G199" s="156">
        <f>F199*'Consolidated Budget'!I$8</f>
        <v>0</v>
      </c>
      <c r="H199" s="408"/>
      <c r="I199" s="429"/>
      <c r="J199" s="372"/>
      <c r="K199" s="286"/>
      <c r="L199" s="179"/>
      <c r="M199" s="287"/>
      <c r="N199" s="286"/>
      <c r="O199" s="179"/>
      <c r="P199" s="287"/>
      <c r="Q199" s="291">
        <f t="shared" si="108"/>
        <v>0</v>
      </c>
      <c r="R199" s="22">
        <f t="shared" si="109"/>
        <v>0</v>
      </c>
      <c r="S199" s="23">
        <f t="shared" si="99"/>
        <v>0</v>
      </c>
    </row>
    <row r="200" spans="1:19" ht="14.5" x14ac:dyDescent="0.35">
      <c r="A200" s="20"/>
      <c r="B200" s="311"/>
      <c r="C200" s="297"/>
      <c r="D200" s="310"/>
      <c r="E200" s="297"/>
      <c r="F200" s="441">
        <f t="shared" si="107"/>
        <v>0</v>
      </c>
      <c r="G200" s="156">
        <f>F200*'Consolidated Budget'!I$8</f>
        <v>0</v>
      </c>
      <c r="H200" s="408"/>
      <c r="I200" s="429"/>
      <c r="J200" s="372"/>
      <c r="K200" s="286"/>
      <c r="L200" s="179"/>
      <c r="M200" s="287"/>
      <c r="N200" s="286"/>
      <c r="O200" s="179"/>
      <c r="P200" s="287"/>
      <c r="Q200" s="291">
        <f t="shared" si="108"/>
        <v>0</v>
      </c>
      <c r="R200" s="22">
        <f t="shared" si="109"/>
        <v>0</v>
      </c>
      <c r="S200" s="23">
        <f t="shared" si="99"/>
        <v>0</v>
      </c>
    </row>
    <row r="201" spans="1:19" ht="14.5" x14ac:dyDescent="0.35">
      <c r="A201" s="20"/>
      <c r="B201" s="311"/>
      <c r="C201" s="297"/>
      <c r="D201" s="310"/>
      <c r="E201" s="297"/>
      <c r="F201" s="441">
        <f t="shared" si="107"/>
        <v>0</v>
      </c>
      <c r="G201" s="156">
        <f>F201*'Consolidated Budget'!I$8</f>
        <v>0</v>
      </c>
      <c r="H201" s="408"/>
      <c r="I201" s="429"/>
      <c r="J201" s="372"/>
      <c r="K201" s="286"/>
      <c r="L201" s="179"/>
      <c r="M201" s="287"/>
      <c r="N201" s="286"/>
      <c r="O201" s="179"/>
      <c r="P201" s="287"/>
      <c r="Q201" s="291">
        <f t="shared" si="108"/>
        <v>0</v>
      </c>
      <c r="R201" s="22">
        <f t="shared" si="109"/>
        <v>0</v>
      </c>
      <c r="S201" s="466">
        <f t="shared" si="99"/>
        <v>0</v>
      </c>
    </row>
    <row r="202" spans="1:19" ht="14.5" x14ac:dyDescent="0.35">
      <c r="A202" s="20"/>
      <c r="B202" s="311"/>
      <c r="C202" s="297"/>
      <c r="D202" s="310"/>
      <c r="E202" s="297"/>
      <c r="F202" s="441">
        <f t="shared" si="107"/>
        <v>0</v>
      </c>
      <c r="G202" s="156">
        <f>F202*'Consolidated Budget'!I$8</f>
        <v>0</v>
      </c>
      <c r="H202" s="452"/>
      <c r="I202" s="453"/>
      <c r="J202" s="372"/>
      <c r="K202" s="313"/>
      <c r="L202" s="312"/>
      <c r="M202" s="287"/>
      <c r="N202" s="313"/>
      <c r="O202" s="312"/>
      <c r="P202" s="287"/>
      <c r="Q202" s="291">
        <f t="shared" si="108"/>
        <v>0</v>
      </c>
      <c r="R202" s="22">
        <f t="shared" si="109"/>
        <v>0</v>
      </c>
      <c r="S202" s="466">
        <f t="shared" si="99"/>
        <v>0</v>
      </c>
    </row>
    <row r="203" spans="1:19" ht="14.5" x14ac:dyDescent="0.35">
      <c r="A203" s="20"/>
      <c r="B203" s="311"/>
      <c r="C203" s="297"/>
      <c r="D203" s="310"/>
      <c r="E203" s="297"/>
      <c r="F203" s="441">
        <f t="shared" si="107"/>
        <v>0</v>
      </c>
      <c r="G203" s="156">
        <f>F203*'Consolidated Budget'!I$8</f>
        <v>0</v>
      </c>
      <c r="H203" s="427"/>
      <c r="I203" s="428"/>
      <c r="J203" s="372"/>
      <c r="K203" s="286"/>
      <c r="L203" s="179"/>
      <c r="M203" s="287"/>
      <c r="N203" s="286"/>
      <c r="O203" s="179"/>
      <c r="P203" s="287"/>
      <c r="Q203" s="291">
        <f t="shared" si="108"/>
        <v>0</v>
      </c>
      <c r="R203" s="22">
        <f t="shared" si="109"/>
        <v>0</v>
      </c>
      <c r="S203" s="23">
        <f t="shared" si="99"/>
        <v>0</v>
      </c>
    </row>
    <row r="204" spans="1:19" ht="14.5" x14ac:dyDescent="0.35">
      <c r="A204" s="20"/>
      <c r="B204" s="311"/>
      <c r="C204" s="297"/>
      <c r="D204" s="310"/>
      <c r="E204" s="297"/>
      <c r="F204" s="441">
        <f t="shared" si="107"/>
        <v>0</v>
      </c>
      <c r="G204" s="156">
        <f>F204*'Consolidated Budget'!I$8</f>
        <v>0</v>
      </c>
      <c r="H204" s="452"/>
      <c r="I204" s="453"/>
      <c r="J204" s="372"/>
      <c r="K204" s="313"/>
      <c r="L204" s="312"/>
      <c r="M204" s="287"/>
      <c r="N204" s="313"/>
      <c r="O204" s="312"/>
      <c r="P204" s="287"/>
      <c r="Q204" s="291">
        <f t="shared" si="108"/>
        <v>0</v>
      </c>
      <c r="R204" s="22">
        <f t="shared" si="109"/>
        <v>0</v>
      </c>
      <c r="S204" s="23">
        <f t="shared" si="99"/>
        <v>0</v>
      </c>
    </row>
    <row r="205" spans="1:19" ht="40.75" customHeight="1" x14ac:dyDescent="0.25">
      <c r="A205" s="20"/>
      <c r="B205" s="538"/>
      <c r="C205" s="413"/>
      <c r="D205" s="297"/>
      <c r="E205" s="414"/>
      <c r="F205" s="441">
        <f>D205*E205</f>
        <v>0</v>
      </c>
      <c r="G205" s="156">
        <f>F205*'Consolidated Budget'!I$8</f>
        <v>0</v>
      </c>
      <c r="H205" s="454"/>
      <c r="I205" s="455"/>
      <c r="J205" s="372"/>
      <c r="K205" s="313"/>
      <c r="L205" s="312"/>
      <c r="M205" s="287"/>
      <c r="N205" s="313"/>
      <c r="O205" s="312"/>
      <c r="P205" s="287"/>
      <c r="Q205" s="291">
        <f t="shared" si="108"/>
        <v>0</v>
      </c>
      <c r="R205" s="22">
        <f t="shared" si="109"/>
        <v>0</v>
      </c>
      <c r="S205" s="23">
        <f t="shared" si="99"/>
        <v>0</v>
      </c>
    </row>
    <row r="206" spans="1:19" ht="18.649999999999999" customHeight="1" x14ac:dyDescent="0.25">
      <c r="A206" s="298"/>
      <c r="B206" s="538"/>
      <c r="C206" s="413"/>
      <c r="D206" s="297"/>
      <c r="E206" s="297"/>
      <c r="F206" s="441">
        <f t="shared" si="107"/>
        <v>0</v>
      </c>
      <c r="G206" s="156">
        <f>F206*'Consolidated Budget'!I$8</f>
        <v>0</v>
      </c>
      <c r="H206" s="427"/>
      <c r="I206" s="428"/>
      <c r="J206" s="372"/>
      <c r="K206" s="286"/>
      <c r="L206" s="179"/>
      <c r="M206" s="287"/>
      <c r="N206" s="286"/>
      <c r="O206" s="179"/>
      <c r="P206" s="287"/>
      <c r="Q206" s="291">
        <f t="shared" si="108"/>
        <v>0</v>
      </c>
      <c r="R206" s="22">
        <f t="shared" si="109"/>
        <v>0</v>
      </c>
      <c r="S206" s="466">
        <f t="shared" si="99"/>
        <v>0</v>
      </c>
    </row>
    <row r="207" spans="1:19" ht="18.649999999999999" customHeight="1" x14ac:dyDescent="0.25">
      <c r="A207" s="451"/>
      <c r="B207" s="545"/>
      <c r="C207" s="400"/>
      <c r="D207" s="400"/>
      <c r="E207" s="401"/>
      <c r="F207" s="318"/>
      <c r="G207" s="318"/>
      <c r="H207" s="402"/>
      <c r="I207" s="402"/>
      <c r="J207" s="372"/>
      <c r="K207" s="296"/>
      <c r="L207" s="296"/>
      <c r="M207" s="287"/>
      <c r="N207" s="296"/>
      <c r="O207" s="296"/>
      <c r="P207" s="403"/>
      <c r="Q207" s="291">
        <f t="shared" si="108"/>
        <v>0</v>
      </c>
      <c r="R207" s="176"/>
      <c r="S207" s="23">
        <f t="shared" si="99"/>
        <v>0</v>
      </c>
    </row>
    <row r="208" spans="1:19" ht="22.4" customHeight="1" x14ac:dyDescent="0.25">
      <c r="A208" s="899" t="s">
        <v>357</v>
      </c>
      <c r="B208" s="899"/>
      <c r="C208" s="899"/>
      <c r="D208" s="899"/>
      <c r="E208" s="899"/>
      <c r="F208" s="34">
        <f>F173+F196</f>
        <v>0</v>
      </c>
      <c r="G208" s="34">
        <f>G173+G196</f>
        <v>0</v>
      </c>
      <c r="H208" s="34">
        <f t="shared" ref="H208:I208" si="110">H173+H196</f>
        <v>0</v>
      </c>
      <c r="I208" s="34">
        <f t="shared" si="110"/>
        <v>0</v>
      </c>
      <c r="J208" s="372"/>
      <c r="K208" s="34">
        <f t="shared" ref="K208:L208" si="111">K173+K196</f>
        <v>0</v>
      </c>
      <c r="L208" s="34">
        <f t="shared" si="111"/>
        <v>0</v>
      </c>
      <c r="M208" s="287"/>
      <c r="N208" s="34">
        <f t="shared" ref="N208:R208" si="112">N173+N196</f>
        <v>0</v>
      </c>
      <c r="O208" s="34">
        <f t="shared" si="112"/>
        <v>0</v>
      </c>
      <c r="P208" s="34">
        <f t="shared" si="112"/>
        <v>0</v>
      </c>
      <c r="Q208" s="34">
        <f t="shared" si="112"/>
        <v>0</v>
      </c>
      <c r="R208" s="34">
        <f t="shared" si="112"/>
        <v>0</v>
      </c>
      <c r="S208" s="23">
        <f t="shared" si="99"/>
        <v>0</v>
      </c>
    </row>
    <row r="209" spans="1:19" s="278" customFormat="1" ht="33" customHeight="1" x14ac:dyDescent="0.25">
      <c r="A209" s="905" t="s">
        <v>358</v>
      </c>
      <c r="B209" s="906"/>
      <c r="C209" s="906"/>
      <c r="D209" s="906"/>
      <c r="E209" s="906"/>
      <c r="F209" s="45">
        <f>F208</f>
        <v>0</v>
      </c>
      <c r="G209" s="45">
        <f>G208</f>
        <v>0</v>
      </c>
      <c r="H209" s="404">
        <f t="shared" ref="H209:I209" si="113">H208</f>
        <v>0</v>
      </c>
      <c r="I209" s="404">
        <f t="shared" si="113"/>
        <v>0</v>
      </c>
      <c r="J209" s="372"/>
      <c r="K209" s="45">
        <f t="shared" ref="K209:L209" si="114">K208</f>
        <v>0</v>
      </c>
      <c r="L209" s="45">
        <f t="shared" si="114"/>
        <v>0</v>
      </c>
      <c r="M209" s="287"/>
      <c r="N209" s="45">
        <f t="shared" ref="N209:R209" si="115">N208</f>
        <v>0</v>
      </c>
      <c r="O209" s="45">
        <f t="shared" si="115"/>
        <v>0</v>
      </c>
      <c r="P209" s="45">
        <f t="shared" si="115"/>
        <v>0</v>
      </c>
      <c r="Q209" s="45">
        <f t="shared" si="115"/>
        <v>0</v>
      </c>
      <c r="R209" s="45">
        <f t="shared" si="115"/>
        <v>0</v>
      </c>
      <c r="S209" s="23">
        <f t="shared" si="99"/>
        <v>0</v>
      </c>
    </row>
    <row r="210" spans="1:19" ht="27" customHeight="1" x14ac:dyDescent="0.25">
      <c r="A210" s="907" t="s">
        <v>403</v>
      </c>
      <c r="B210" s="907"/>
      <c r="C210" s="907"/>
      <c r="D210" s="907"/>
      <c r="E210" s="907"/>
      <c r="F210" s="125">
        <f>IFERROR(F209/F211,0)</f>
        <v>0</v>
      </c>
      <c r="G210" s="206">
        <f>IFERROR(G209/G211,0)</f>
        <v>0</v>
      </c>
      <c r="H210" s="396">
        <f t="shared" ref="H210:I210" si="116">IFERROR(H209/H211,0)</f>
        <v>0</v>
      </c>
      <c r="I210" s="396">
        <f t="shared" si="116"/>
        <v>0</v>
      </c>
      <c r="J210" s="372"/>
      <c r="K210" s="314"/>
      <c r="L210" s="314"/>
      <c r="M210" s="287"/>
      <c r="N210" s="314"/>
      <c r="O210" s="314"/>
      <c r="P210" s="287"/>
      <c r="Q210" s="314"/>
      <c r="R210" s="314"/>
      <c r="S210" s="315"/>
    </row>
    <row r="211" spans="1:19" ht="26.15" customHeight="1" x14ac:dyDescent="0.25">
      <c r="A211" s="904" t="s">
        <v>360</v>
      </c>
      <c r="B211" s="904"/>
      <c r="C211" s="904"/>
      <c r="D211" s="904"/>
      <c r="E211" s="904"/>
      <c r="F211" s="49">
        <f>F169+F209</f>
        <v>0</v>
      </c>
      <c r="G211" s="50">
        <f>G169+G209</f>
        <v>0</v>
      </c>
      <c r="H211" s="397">
        <f t="shared" ref="H211:I211" si="117">H169+H209</f>
        <v>0</v>
      </c>
      <c r="I211" s="397">
        <f t="shared" si="117"/>
        <v>0</v>
      </c>
      <c r="J211" s="372"/>
      <c r="K211" s="361">
        <f t="shared" ref="K211:L211" si="118">K169+K209</f>
        <v>0</v>
      </c>
      <c r="L211" s="361">
        <f t="shared" si="118"/>
        <v>0</v>
      </c>
      <c r="M211" s="287"/>
      <c r="N211" s="361">
        <f t="shared" ref="N211:R211" si="119">N169+N209</f>
        <v>0</v>
      </c>
      <c r="O211" s="361">
        <f t="shared" si="119"/>
        <v>0</v>
      </c>
      <c r="P211" s="361">
        <f t="shared" si="119"/>
        <v>0</v>
      </c>
      <c r="Q211" s="361">
        <f t="shared" si="119"/>
        <v>0</v>
      </c>
      <c r="R211" s="361">
        <f t="shared" si="119"/>
        <v>0</v>
      </c>
      <c r="S211" s="23">
        <f t="shared" ref="S211:S213" si="120">IFERROR(Q211/$G211,0)</f>
        <v>0</v>
      </c>
    </row>
    <row r="212" spans="1:19" ht="22.4" customHeight="1" x14ac:dyDescent="0.25">
      <c r="A212" s="922" t="s">
        <v>71</v>
      </c>
      <c r="B212" s="923"/>
      <c r="C212" s="923"/>
      <c r="D212" s="923"/>
      <c r="E212" s="924"/>
      <c r="F212" s="49">
        <f>F211*2%</f>
        <v>0</v>
      </c>
      <c r="G212" s="49">
        <f>G211*2%</f>
        <v>0</v>
      </c>
      <c r="H212" s="397"/>
      <c r="I212" s="397"/>
      <c r="J212" s="372"/>
      <c r="K212" s="361"/>
      <c r="L212" s="361"/>
      <c r="M212" s="287"/>
      <c r="N212" s="361"/>
      <c r="O212" s="361"/>
      <c r="P212" s="287"/>
      <c r="Q212" s="291">
        <f>I212+L212+O212</f>
        <v>0</v>
      </c>
      <c r="R212" s="22">
        <f t="shared" ref="R212" si="121">$G212-Q212</f>
        <v>0</v>
      </c>
      <c r="S212" s="23">
        <f t="shared" si="120"/>
        <v>0</v>
      </c>
    </row>
    <row r="213" spans="1:19" ht="42.65" customHeight="1" x14ac:dyDescent="0.25">
      <c r="A213" s="920" t="s">
        <v>362</v>
      </c>
      <c r="B213" s="920"/>
      <c r="C213" s="920"/>
      <c r="D213" s="920"/>
      <c r="E213" s="921"/>
      <c r="F213" s="126">
        <f>SUM(F211:F212)</f>
        <v>0</v>
      </c>
      <c r="G213" s="207">
        <f>SUM(G211:G212)</f>
        <v>0</v>
      </c>
      <c r="H213" s="405">
        <f>SUM(H211:H212)</f>
        <v>0</v>
      </c>
      <c r="I213" s="405">
        <f>SUM(I211:I212)</f>
        <v>0</v>
      </c>
      <c r="J213" s="372"/>
      <c r="K213" s="207">
        <f>SUM(K211:K212)</f>
        <v>0</v>
      </c>
      <c r="L213" s="207">
        <f>SUM(L211:L212)</f>
        <v>0</v>
      </c>
      <c r="M213" s="287"/>
      <c r="N213" s="207">
        <f>SUM(N211:N212)</f>
        <v>0</v>
      </c>
      <c r="O213" s="207">
        <f>SUM(O211:O212)</f>
        <v>0</v>
      </c>
      <c r="P213" s="207">
        <f>SUM(P211:P212)</f>
        <v>0</v>
      </c>
      <c r="Q213" s="207">
        <f>SUM(Q211:Q212)</f>
        <v>0</v>
      </c>
      <c r="R213" s="207">
        <f>SUM(R211:R212)</f>
        <v>0</v>
      </c>
      <c r="S213" s="23">
        <f t="shared" si="120"/>
        <v>0</v>
      </c>
    </row>
    <row r="214" spans="1:19" ht="56.9" hidden="1" customHeight="1" x14ac:dyDescent="0.25">
      <c r="A214" s="909" t="s">
        <v>404</v>
      </c>
      <c r="B214" s="909"/>
      <c r="C214" s="909"/>
      <c r="D214" s="909"/>
      <c r="E214" s="909"/>
      <c r="F214" s="208">
        <f>F213-RBI!$I$49</f>
        <v>-7925661</v>
      </c>
      <c r="G214" s="208">
        <f>G213-RBI!$I$49</f>
        <v>-7925661</v>
      </c>
      <c r="J214" s="375"/>
      <c r="M214" s="458"/>
    </row>
  </sheetData>
  <sheetProtection formatCells="0" formatColumns="0" formatRows="0" insertColumns="0" insertRows="0" insertHyperlinks="0" deleteColumns="0" deleteRows="0" sort="0" autoFilter="0" pivotTables="0"/>
  <protectedRanges>
    <protectedRange sqref="K1:M30 M31 K32:M139 M152 K153:M160 M161 K162:M167 K170:M1048576 K141:M151 M140 M168:M169" name="Range1"/>
  </protectedRanges>
  <mergeCells count="51">
    <mergeCell ref="A210:E210"/>
    <mergeCell ref="A211:E211"/>
    <mergeCell ref="A212:E212"/>
    <mergeCell ref="A213:E213"/>
    <mergeCell ref="A214:E214"/>
    <mergeCell ref="A209:E209"/>
    <mergeCell ref="A152:E152"/>
    <mergeCell ref="B153:G153"/>
    <mergeCell ref="A161:E161"/>
    <mergeCell ref="B162:G162"/>
    <mergeCell ref="A168:E168"/>
    <mergeCell ref="A169:E169"/>
    <mergeCell ref="A171:G171"/>
    <mergeCell ref="B172:G172"/>
    <mergeCell ref="C173:E173"/>
    <mergeCell ref="C196:E196"/>
    <mergeCell ref="A208:E208"/>
    <mergeCell ref="B141:G141"/>
    <mergeCell ref="C42:E42"/>
    <mergeCell ref="C51:E51"/>
    <mergeCell ref="C60:E60"/>
    <mergeCell ref="C69:E69"/>
    <mergeCell ref="C78:E78"/>
    <mergeCell ref="C87:E87"/>
    <mergeCell ref="C96:E96"/>
    <mergeCell ref="C105:E105"/>
    <mergeCell ref="C118:E118"/>
    <mergeCell ref="C127:E127"/>
    <mergeCell ref="A140:E140"/>
    <mergeCell ref="C33:E33"/>
    <mergeCell ref="F4:G5"/>
    <mergeCell ref="H4:J4"/>
    <mergeCell ref="K4:M4"/>
    <mergeCell ref="N4:P4"/>
    <mergeCell ref="E4:E5"/>
    <mergeCell ref="P5:P6"/>
    <mergeCell ref="A8:G8"/>
    <mergeCell ref="B9:G9"/>
    <mergeCell ref="A31:E31"/>
    <mergeCell ref="B32:G32"/>
    <mergeCell ref="Q4:S4"/>
    <mergeCell ref="H5:I5"/>
    <mergeCell ref="J5:J6"/>
    <mergeCell ref="K5:L5"/>
    <mergeCell ref="M5:M6"/>
    <mergeCell ref="N5:O5"/>
    <mergeCell ref="A2:B2"/>
    <mergeCell ref="A3:B3"/>
    <mergeCell ref="A4:B6"/>
    <mergeCell ref="C4:C6"/>
    <mergeCell ref="D4:D6"/>
  </mergeCells>
  <conditionalFormatting sqref="F210:I210">
    <cfRule type="cellIs" dxfId="149" priority="7" operator="greaterThan">
      <formula>0.15</formula>
    </cfRule>
  </conditionalFormatting>
  <conditionalFormatting sqref="Z1:Z3">
    <cfRule type="cellIs" dxfId="148" priority="1" operator="lessThan">
      <formula>-110</formula>
    </cfRule>
    <cfRule type="cellIs" dxfId="147" priority="2" operator="greaterThan">
      <formula>110</formula>
    </cfRule>
  </conditionalFormatting>
  <conditionalFormatting sqref="Z1:AA3">
    <cfRule type="cellIs" dxfId="146" priority="3" operator="greaterThan">
      <formula>1.1</formula>
    </cfRule>
  </conditionalFormatting>
  <conditionalFormatting sqref="AA1:AA3">
    <cfRule type="cellIs" dxfId="145" priority="6" operator="lessThan">
      <formula>-1.1</formula>
    </cfRule>
  </conditionalFormatting>
  <conditionalFormatting sqref="BD1:BD3">
    <cfRule type="cellIs" dxfId="144" priority="4" operator="lessThan">
      <formula>-1.1</formula>
    </cfRule>
    <cfRule type="cellIs" dxfId="143"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0F2B-2541-49A9-91D9-35FECCEF0D14}">
  <sheetPr>
    <tabColor rgb="FFFFFF00"/>
  </sheetPr>
  <dimension ref="A1:S214"/>
  <sheetViews>
    <sheetView showGridLines="0" showZeros="0" topLeftCell="A176" zoomScale="70" zoomScaleNormal="70" workbookViewId="0">
      <selection activeCell="E114" sqref="E114"/>
    </sheetView>
  </sheetViews>
  <sheetFormatPr defaultColWidth="14.453125" defaultRowHeight="12.5" x14ac:dyDescent="0.25"/>
  <cols>
    <col min="1" max="1" width="11.453125" style="44" customWidth="1"/>
    <col min="2" max="2" width="45.54296875" style="319" customWidth="1"/>
    <col min="3" max="3" width="13.54296875" style="272" customWidth="1"/>
    <col min="4" max="4" width="12.453125" style="272" customWidth="1"/>
    <col min="5" max="5" width="16.453125" style="272" customWidth="1"/>
    <col min="6" max="6" width="18.54296875" style="269" customWidth="1"/>
    <col min="7" max="7" width="18.54296875" style="273" customWidth="1"/>
    <col min="8" max="9" width="15.54296875" style="269" customWidth="1"/>
    <col min="10" max="10" width="23.1796875" style="317" customWidth="1"/>
    <col min="11" max="11" width="26.453125" style="269" customWidth="1"/>
    <col min="12" max="12" width="15.54296875" style="269" customWidth="1"/>
    <col min="13" max="13" width="18.81640625" style="317" customWidth="1"/>
    <col min="14" max="14" width="26.453125" style="269" customWidth="1"/>
    <col min="15" max="15" width="15.54296875" style="269" customWidth="1"/>
    <col min="16" max="16" width="18.81640625" style="317" customWidth="1"/>
    <col min="17" max="17" width="15.54296875" style="269" customWidth="1"/>
    <col min="18" max="18" width="19.453125" style="270" customWidth="1"/>
    <col min="19" max="19" width="18.453125" style="316" customWidth="1"/>
    <col min="20" max="16384" width="14.453125" style="272"/>
  </cols>
  <sheetData>
    <row r="1" spans="1:19" s="268" customFormat="1" ht="18.649999999999999" customHeight="1" x14ac:dyDescent="0.45">
      <c r="A1" s="238" t="s">
        <v>112</v>
      </c>
      <c r="B1" s="239">
        <v>7.4999999999999997E-2</v>
      </c>
      <c r="C1" s="239"/>
      <c r="D1" s="265"/>
      <c r="E1" s="155"/>
      <c r="F1" s="266"/>
      <c r="G1" s="243"/>
      <c r="H1" s="244"/>
      <c r="I1" s="245"/>
      <c r="J1" s="267"/>
      <c r="K1" s="267"/>
      <c r="L1" s="267"/>
      <c r="M1" s="267"/>
      <c r="N1" s="267"/>
      <c r="O1" s="267"/>
      <c r="P1" s="267"/>
      <c r="Q1" s="267"/>
      <c r="R1" s="267"/>
      <c r="S1" s="267"/>
    </row>
    <row r="2" spans="1:19" ht="39.65" customHeight="1" x14ac:dyDescent="0.25">
      <c r="A2" s="897" t="s">
        <v>364</v>
      </c>
      <c r="B2" s="898"/>
      <c r="C2" s="525" t="s">
        <v>410</v>
      </c>
      <c r="D2" s="525"/>
      <c r="E2" s="525"/>
      <c r="F2" s="525"/>
      <c r="G2" s="525"/>
      <c r="H2" s="525"/>
      <c r="I2" s="525"/>
      <c r="J2" s="748"/>
      <c r="M2" s="271"/>
      <c r="P2" s="271"/>
      <c r="S2" s="256"/>
    </row>
    <row r="3" spans="1:19" ht="33.65" customHeight="1" x14ac:dyDescent="0.25">
      <c r="A3" s="897" t="s">
        <v>365</v>
      </c>
      <c r="B3" s="898"/>
      <c r="C3" s="526" t="s">
        <v>116</v>
      </c>
      <c r="D3" s="526"/>
      <c r="E3" s="526"/>
      <c r="F3" s="526"/>
      <c r="G3" s="526"/>
      <c r="H3" s="526"/>
      <c r="I3" s="526"/>
      <c r="J3" s="747"/>
      <c r="L3" s="273"/>
      <c r="M3" s="274"/>
      <c r="O3" s="273"/>
      <c r="P3" s="274"/>
      <c r="Q3" s="273"/>
      <c r="S3" s="256"/>
    </row>
    <row r="4" spans="1:19" ht="34.4" customHeight="1" x14ac:dyDescent="0.25">
      <c r="A4" s="918" t="s">
        <v>118</v>
      </c>
      <c r="B4" s="918"/>
      <c r="C4" s="919" t="s">
        <v>119</v>
      </c>
      <c r="D4" s="913" t="s">
        <v>120</v>
      </c>
      <c r="E4" s="914" t="s">
        <v>121</v>
      </c>
      <c r="F4" s="915" t="s">
        <v>122</v>
      </c>
      <c r="G4" s="915"/>
      <c r="H4" s="910" t="s">
        <v>123</v>
      </c>
      <c r="I4" s="910"/>
      <c r="J4" s="910"/>
      <c r="K4" s="928" t="s">
        <v>124</v>
      </c>
      <c r="L4" s="928"/>
      <c r="M4" s="928"/>
      <c r="N4" s="925" t="s">
        <v>125</v>
      </c>
      <c r="O4" s="925"/>
      <c r="P4" s="925"/>
      <c r="Q4" s="927" t="s">
        <v>126</v>
      </c>
      <c r="R4" s="927"/>
      <c r="S4" s="927"/>
    </row>
    <row r="5" spans="1:19" ht="37.4" customHeight="1" x14ac:dyDescent="0.25">
      <c r="A5" s="918"/>
      <c r="B5" s="918"/>
      <c r="C5" s="919"/>
      <c r="D5" s="913"/>
      <c r="E5" s="914"/>
      <c r="F5" s="915"/>
      <c r="G5" s="915"/>
      <c r="H5" s="912" t="s">
        <v>127</v>
      </c>
      <c r="I5" s="912"/>
      <c r="J5" s="911" t="s">
        <v>129</v>
      </c>
      <c r="K5" s="929" t="s">
        <v>127</v>
      </c>
      <c r="L5" s="929"/>
      <c r="M5" s="911" t="s">
        <v>129</v>
      </c>
      <c r="N5" s="926" t="s">
        <v>127</v>
      </c>
      <c r="O5" s="926"/>
      <c r="P5" s="911" t="s">
        <v>129</v>
      </c>
      <c r="Q5" s="381" t="s">
        <v>127</v>
      </c>
      <c r="R5" s="382" t="s">
        <v>128</v>
      </c>
      <c r="S5" s="382" t="s">
        <v>130</v>
      </c>
    </row>
    <row r="6" spans="1:19" ht="41.15" customHeight="1" x14ac:dyDescent="0.25">
      <c r="A6" s="918"/>
      <c r="B6" s="918"/>
      <c r="C6" s="919"/>
      <c r="D6" s="913"/>
      <c r="E6" s="546" t="s">
        <v>366</v>
      </c>
      <c r="F6" s="546" t="s">
        <v>366</v>
      </c>
      <c r="G6" s="547" t="s">
        <v>86</v>
      </c>
      <c r="H6" s="549" t="s">
        <v>366</v>
      </c>
      <c r="I6" s="550" t="s">
        <v>86</v>
      </c>
      <c r="J6" s="911"/>
      <c r="K6" s="383" t="s">
        <v>366</v>
      </c>
      <c r="L6" s="383" t="s">
        <v>86</v>
      </c>
      <c r="M6" s="911"/>
      <c r="N6" s="548" t="s">
        <v>367</v>
      </c>
      <c r="O6" s="548" t="s">
        <v>86</v>
      </c>
      <c r="P6" s="911"/>
      <c r="Q6" s="383" t="s">
        <v>86</v>
      </c>
      <c r="R6" s="383" t="s">
        <v>86</v>
      </c>
      <c r="S6" s="384" t="s">
        <v>132</v>
      </c>
    </row>
    <row r="7" spans="1:19" ht="13" thickBot="1" x14ac:dyDescent="0.3"/>
    <row r="8" spans="1:19" s="278" customFormat="1" ht="33" customHeight="1" thickBot="1" x14ac:dyDescent="0.3">
      <c r="A8" s="917" t="s">
        <v>133</v>
      </c>
      <c r="B8" s="917"/>
      <c r="C8" s="917"/>
      <c r="D8" s="917"/>
      <c r="E8" s="917"/>
      <c r="F8" s="917"/>
      <c r="G8" s="917"/>
      <c r="H8" s="275"/>
      <c r="I8" s="275"/>
      <c r="J8" s="373"/>
      <c r="K8" s="275"/>
      <c r="L8" s="275"/>
      <c r="M8" s="277"/>
      <c r="N8" s="275"/>
      <c r="O8" s="275"/>
      <c r="P8" s="277"/>
      <c r="Q8" s="275"/>
      <c r="R8" s="275"/>
      <c r="S8" s="276"/>
    </row>
    <row r="9" spans="1:19" ht="22.4" customHeight="1" x14ac:dyDescent="0.25">
      <c r="A9" s="128">
        <v>1</v>
      </c>
      <c r="B9" s="916" t="s">
        <v>368</v>
      </c>
      <c r="C9" s="916"/>
      <c r="D9" s="916"/>
      <c r="E9" s="916"/>
      <c r="F9" s="916"/>
      <c r="G9" s="916"/>
      <c r="H9" s="279"/>
      <c r="I9" s="280"/>
      <c r="J9" s="374"/>
      <c r="K9" s="279"/>
      <c r="L9" s="280"/>
      <c r="M9" s="282"/>
      <c r="N9" s="279"/>
      <c r="O9" s="280"/>
      <c r="P9" s="282"/>
      <c r="Q9" s="280"/>
      <c r="R9" s="280"/>
      <c r="S9" s="281"/>
    </row>
    <row r="10" spans="1:19" ht="13" x14ac:dyDescent="0.25">
      <c r="A10" s="538" t="s">
        <v>369</v>
      </c>
      <c r="B10" s="538"/>
      <c r="C10" s="283"/>
      <c r="D10" s="283"/>
      <c r="E10" s="284"/>
      <c r="F10" s="21">
        <f>(D10*E10)</f>
        <v>0</v>
      </c>
      <c r="G10" s="156">
        <f>F10*'Consolidated Budget'!J$8</f>
        <v>0</v>
      </c>
      <c r="H10" s="385"/>
      <c r="I10" s="386"/>
      <c r="J10" s="372"/>
      <c r="K10" s="286"/>
      <c r="L10" s="285"/>
      <c r="M10" s="287"/>
      <c r="N10" s="286"/>
      <c r="O10" s="285"/>
      <c r="P10" s="287"/>
      <c r="Q10" s="285"/>
      <c r="R10" s="22">
        <f t="shared" ref="R10:R30" si="0">$G10-Q10</f>
        <v>0</v>
      </c>
      <c r="S10" s="23">
        <f t="shared" ref="S10:S29" si="1">IFERROR(Q10/$G10,0)</f>
        <v>0</v>
      </c>
    </row>
    <row r="11" spans="1:19" ht="13" x14ac:dyDescent="0.25">
      <c r="A11" s="538" t="s">
        <v>370</v>
      </c>
      <c r="B11" s="538"/>
      <c r="C11" s="289" t="s">
        <v>371</v>
      </c>
      <c r="D11" s="289"/>
      <c r="E11" s="290"/>
      <c r="F11" s="406">
        <f>D11*E11</f>
        <v>0</v>
      </c>
      <c r="G11" s="156">
        <f>F11*'Consolidated Budget'!J$8</f>
        <v>0</v>
      </c>
      <c r="H11" s="408"/>
      <c r="I11" s="409"/>
      <c r="J11" s="372"/>
      <c r="K11" s="292">
        <v>0</v>
      </c>
      <c r="L11" s="292">
        <v>0</v>
      </c>
      <c r="M11" s="287"/>
      <c r="N11" s="292"/>
      <c r="O11" s="291"/>
      <c r="P11" s="287"/>
      <c r="Q11" s="291">
        <f t="shared" ref="Q11:Q30" si="2">I11+L11+O11</f>
        <v>0</v>
      </c>
      <c r="R11" s="22">
        <f t="shared" si="0"/>
        <v>0</v>
      </c>
      <c r="S11" s="23">
        <f t="shared" si="1"/>
        <v>0</v>
      </c>
    </row>
    <row r="12" spans="1:19" ht="13" x14ac:dyDescent="0.25">
      <c r="A12" s="538" t="s">
        <v>372</v>
      </c>
      <c r="B12" s="538"/>
      <c r="C12" s="283" t="s">
        <v>371</v>
      </c>
      <c r="D12" s="283"/>
      <c r="E12" s="284"/>
      <c r="F12" s="406">
        <f t="shared" ref="F12:F29" si="3">D12*E12</f>
        <v>0</v>
      </c>
      <c r="G12" s="156">
        <f>F12*'Consolidated Budget'!J$8</f>
        <v>0</v>
      </c>
      <c r="H12" s="408"/>
      <c r="I12" s="409"/>
      <c r="J12" s="372"/>
      <c r="K12" s="286"/>
      <c r="L12" s="291"/>
      <c r="M12" s="287"/>
      <c r="N12" s="286"/>
      <c r="O12" s="285"/>
      <c r="P12" s="287"/>
      <c r="Q12" s="291">
        <f t="shared" si="2"/>
        <v>0</v>
      </c>
      <c r="R12" s="22">
        <f t="shared" si="0"/>
        <v>0</v>
      </c>
      <c r="S12" s="23">
        <f t="shared" si="1"/>
        <v>0</v>
      </c>
    </row>
    <row r="13" spans="1:19" ht="13" x14ac:dyDescent="0.25">
      <c r="A13" s="538" t="s">
        <v>373</v>
      </c>
      <c r="B13" s="538"/>
      <c r="C13" s="283" t="s">
        <v>371</v>
      </c>
      <c r="D13" s="283"/>
      <c r="E13" s="284"/>
      <c r="F13" s="406">
        <f t="shared" si="3"/>
        <v>0</v>
      </c>
      <c r="G13" s="156">
        <f>F13*'Consolidated Budget'!J$8</f>
        <v>0</v>
      </c>
      <c r="H13" s="408"/>
      <c r="I13" s="410"/>
      <c r="J13" s="372"/>
      <c r="K13" s="286"/>
      <c r="L13" s="285"/>
      <c r="M13" s="287"/>
      <c r="N13" s="286"/>
      <c r="O13" s="285"/>
      <c r="P13" s="287"/>
      <c r="Q13" s="291">
        <f t="shared" si="2"/>
        <v>0</v>
      </c>
      <c r="R13" s="22">
        <f t="shared" si="0"/>
        <v>0</v>
      </c>
      <c r="S13" s="23">
        <f t="shared" si="1"/>
        <v>0</v>
      </c>
    </row>
    <row r="14" spans="1:19" ht="13" x14ac:dyDescent="0.25">
      <c r="A14" s="538" t="s">
        <v>374</v>
      </c>
      <c r="B14" s="538"/>
      <c r="C14" s="283" t="s">
        <v>371</v>
      </c>
      <c r="D14" s="283"/>
      <c r="E14" s="284"/>
      <c r="F14" s="406">
        <f t="shared" si="3"/>
        <v>0</v>
      </c>
      <c r="G14" s="156">
        <f>F14*'Consolidated Budget'!J$8</f>
        <v>0</v>
      </c>
      <c r="H14" s="408"/>
      <c r="I14" s="409"/>
      <c r="J14" s="372"/>
      <c r="K14" s="286"/>
      <c r="L14" s="285"/>
      <c r="M14" s="287"/>
      <c r="N14" s="286"/>
      <c r="O14" s="285"/>
      <c r="P14" s="287"/>
      <c r="Q14" s="291">
        <f t="shared" si="2"/>
        <v>0</v>
      </c>
      <c r="R14" s="22">
        <f t="shared" si="0"/>
        <v>0</v>
      </c>
      <c r="S14" s="23">
        <f t="shared" si="1"/>
        <v>0</v>
      </c>
    </row>
    <row r="15" spans="1:19" ht="13" x14ac:dyDescent="0.25">
      <c r="A15" s="538" t="s">
        <v>375</v>
      </c>
      <c r="B15" s="538"/>
      <c r="C15" s="283" t="s">
        <v>371</v>
      </c>
      <c r="D15" s="283"/>
      <c r="E15" s="284"/>
      <c r="F15" s="406">
        <f t="shared" si="3"/>
        <v>0</v>
      </c>
      <c r="G15" s="156">
        <f>F15*'Consolidated Budget'!J$8</f>
        <v>0</v>
      </c>
      <c r="H15" s="408"/>
      <c r="I15" s="409"/>
      <c r="J15" s="372"/>
      <c r="K15" s="286"/>
      <c r="L15" s="285"/>
      <c r="M15" s="287"/>
      <c r="N15" s="286"/>
      <c r="O15" s="285"/>
      <c r="P15" s="287"/>
      <c r="Q15" s="291">
        <f t="shared" si="2"/>
        <v>0</v>
      </c>
      <c r="R15" s="22">
        <f t="shared" si="0"/>
        <v>0</v>
      </c>
      <c r="S15" s="23">
        <f t="shared" si="1"/>
        <v>0</v>
      </c>
    </row>
    <row r="16" spans="1:19" ht="13" x14ac:dyDescent="0.25">
      <c r="A16" s="538" t="s">
        <v>376</v>
      </c>
      <c r="B16" s="538"/>
      <c r="C16" s="539" t="s">
        <v>371</v>
      </c>
      <c r="D16" s="539"/>
      <c r="E16" s="143"/>
      <c r="F16" s="540">
        <f t="shared" si="3"/>
        <v>0</v>
      </c>
      <c r="G16" s="156">
        <f>F16*'Consolidated Budget'!J$8</f>
        <v>0</v>
      </c>
      <c r="H16" s="408"/>
      <c r="I16" s="410"/>
      <c r="J16" s="372"/>
      <c r="K16" s="286"/>
      <c r="L16" s="285"/>
      <c r="M16" s="287"/>
      <c r="N16" s="286"/>
      <c r="O16" s="285"/>
      <c r="P16" s="287"/>
      <c r="Q16" s="291">
        <f t="shared" si="2"/>
        <v>0</v>
      </c>
      <c r="R16" s="22">
        <f t="shared" si="0"/>
        <v>0</v>
      </c>
      <c r="S16" s="23">
        <f t="shared" si="1"/>
        <v>0</v>
      </c>
    </row>
    <row r="17" spans="1:19" ht="13" x14ac:dyDescent="0.25">
      <c r="A17" s="538" t="s">
        <v>377</v>
      </c>
      <c r="B17" s="541"/>
      <c r="C17" s="542" t="s">
        <v>371</v>
      </c>
      <c r="D17" s="542"/>
      <c r="E17" s="543"/>
      <c r="F17" s="540">
        <f t="shared" si="3"/>
        <v>0</v>
      </c>
      <c r="G17" s="156">
        <f>F17*'Consolidated Budget'!J$8</f>
        <v>0</v>
      </c>
      <c r="H17" s="408"/>
      <c r="I17" s="410"/>
      <c r="J17" s="372"/>
      <c r="K17" s="292"/>
      <c r="L17" s="291"/>
      <c r="M17" s="287"/>
      <c r="N17" s="292"/>
      <c r="O17" s="291"/>
      <c r="P17" s="287"/>
      <c r="Q17" s="291">
        <f t="shared" si="2"/>
        <v>0</v>
      </c>
      <c r="R17" s="22">
        <f t="shared" si="0"/>
        <v>0</v>
      </c>
      <c r="S17" s="23">
        <f t="shared" si="1"/>
        <v>0</v>
      </c>
    </row>
    <row r="18" spans="1:19" ht="13" x14ac:dyDescent="0.25">
      <c r="A18" s="538" t="s">
        <v>378</v>
      </c>
      <c r="B18" s="541"/>
      <c r="C18" s="542" t="s">
        <v>371</v>
      </c>
      <c r="D18" s="542"/>
      <c r="E18" s="543"/>
      <c r="F18" s="540">
        <f>D18*E18</f>
        <v>0</v>
      </c>
      <c r="G18" s="156">
        <f>F18*'Consolidated Budget'!J$8</f>
        <v>0</v>
      </c>
      <c r="H18" s="408"/>
      <c r="I18" s="410"/>
      <c r="J18" s="372"/>
      <c r="K18" s="286"/>
      <c r="L18" s="285"/>
      <c r="M18" s="287"/>
      <c r="N18" s="286"/>
      <c r="O18" s="285"/>
      <c r="P18" s="287"/>
      <c r="Q18" s="291">
        <f t="shared" si="2"/>
        <v>0</v>
      </c>
      <c r="R18" s="22">
        <f t="shared" si="0"/>
        <v>0</v>
      </c>
      <c r="S18" s="23">
        <f t="shared" si="1"/>
        <v>0</v>
      </c>
    </row>
    <row r="19" spans="1:19" ht="13" x14ac:dyDescent="0.25">
      <c r="A19" s="538" t="s">
        <v>379</v>
      </c>
      <c r="B19" s="538"/>
      <c r="C19" s="539" t="s">
        <v>371</v>
      </c>
      <c r="D19" s="539"/>
      <c r="E19" s="143"/>
      <c r="F19" s="540">
        <f t="shared" si="3"/>
        <v>0</v>
      </c>
      <c r="G19" s="156">
        <f>F19*'Consolidated Budget'!J$8</f>
        <v>0</v>
      </c>
      <c r="H19" s="408"/>
      <c r="I19" s="410"/>
      <c r="J19" s="372"/>
      <c r="K19" s="286"/>
      <c r="L19" s="285"/>
      <c r="M19" s="287"/>
      <c r="N19" s="286"/>
      <c r="O19" s="285"/>
      <c r="P19" s="287"/>
      <c r="Q19" s="291">
        <f t="shared" si="2"/>
        <v>0</v>
      </c>
      <c r="R19" s="22">
        <f t="shared" si="0"/>
        <v>0</v>
      </c>
      <c r="S19" s="23">
        <f t="shared" si="1"/>
        <v>0</v>
      </c>
    </row>
    <row r="20" spans="1:19" ht="13" x14ac:dyDescent="0.25">
      <c r="A20" s="538" t="s">
        <v>380</v>
      </c>
      <c r="B20" s="538"/>
      <c r="C20" s="539" t="s">
        <v>371</v>
      </c>
      <c r="D20" s="539"/>
      <c r="E20" s="143"/>
      <c r="F20" s="540">
        <f t="shared" si="3"/>
        <v>0</v>
      </c>
      <c r="G20" s="156">
        <f>F20*'Consolidated Budget'!J$8</f>
        <v>0</v>
      </c>
      <c r="H20" s="408"/>
      <c r="I20" s="410"/>
      <c r="J20" s="372"/>
      <c r="K20" s="286"/>
      <c r="L20" s="285"/>
      <c r="M20" s="287"/>
      <c r="N20" s="286"/>
      <c r="O20" s="285"/>
      <c r="P20" s="287"/>
      <c r="Q20" s="291">
        <f t="shared" si="2"/>
        <v>0</v>
      </c>
      <c r="R20" s="22">
        <f t="shared" si="0"/>
        <v>0</v>
      </c>
      <c r="S20" s="466">
        <f t="shared" si="1"/>
        <v>0</v>
      </c>
    </row>
    <row r="21" spans="1:19" ht="13" x14ac:dyDescent="0.25">
      <c r="A21" s="538" t="s">
        <v>381</v>
      </c>
      <c r="B21" s="538"/>
      <c r="C21" s="539" t="s">
        <v>371</v>
      </c>
      <c r="D21" s="539"/>
      <c r="E21" s="143"/>
      <c r="F21" s="540">
        <f t="shared" si="3"/>
        <v>0</v>
      </c>
      <c r="G21" s="156">
        <f>F21*'Consolidated Budget'!J$8</f>
        <v>0</v>
      </c>
      <c r="H21" s="408"/>
      <c r="I21" s="410"/>
      <c r="J21" s="372"/>
      <c r="K21" s="286"/>
      <c r="L21" s="285"/>
      <c r="M21" s="287"/>
      <c r="N21" s="286"/>
      <c r="O21" s="285"/>
      <c r="P21" s="287"/>
      <c r="Q21" s="291">
        <f t="shared" si="2"/>
        <v>0</v>
      </c>
      <c r="R21" s="22">
        <f t="shared" si="0"/>
        <v>0</v>
      </c>
      <c r="S21" s="23">
        <f t="shared" si="1"/>
        <v>0</v>
      </c>
    </row>
    <row r="22" spans="1:19" ht="13" x14ac:dyDescent="0.25">
      <c r="A22" s="538" t="s">
        <v>382</v>
      </c>
      <c r="B22" s="538"/>
      <c r="C22" s="539" t="s">
        <v>371</v>
      </c>
      <c r="D22" s="539"/>
      <c r="E22" s="143"/>
      <c r="F22" s="540">
        <f t="shared" si="3"/>
        <v>0</v>
      </c>
      <c r="G22" s="156">
        <f>F22*'Consolidated Budget'!J$8</f>
        <v>0</v>
      </c>
      <c r="H22" s="408"/>
      <c r="I22" s="410"/>
      <c r="J22" s="372"/>
      <c r="K22" s="286"/>
      <c r="L22" s="285"/>
      <c r="M22" s="287"/>
      <c r="N22" s="286"/>
      <c r="O22" s="285"/>
      <c r="P22" s="287"/>
      <c r="Q22" s="291">
        <f t="shared" si="2"/>
        <v>0</v>
      </c>
      <c r="R22" s="22">
        <f t="shared" si="0"/>
        <v>0</v>
      </c>
      <c r="S22" s="23">
        <f t="shared" si="1"/>
        <v>0</v>
      </c>
    </row>
    <row r="23" spans="1:19" ht="13" x14ac:dyDescent="0.25">
      <c r="A23" s="538" t="s">
        <v>383</v>
      </c>
      <c r="B23" s="538"/>
      <c r="C23" s="539" t="s">
        <v>371</v>
      </c>
      <c r="D23" s="539"/>
      <c r="E23" s="143"/>
      <c r="F23" s="540">
        <f>D23*E23</f>
        <v>0</v>
      </c>
      <c r="G23" s="156">
        <f>F23*'Consolidated Budget'!J$8</f>
        <v>0</v>
      </c>
      <c r="H23" s="408"/>
      <c r="I23" s="410"/>
      <c r="J23" s="372"/>
      <c r="K23" s="292"/>
      <c r="L23" s="291"/>
      <c r="M23" s="287"/>
      <c r="N23" s="292"/>
      <c r="O23" s="291"/>
      <c r="P23" s="287"/>
      <c r="Q23" s="291">
        <f t="shared" si="2"/>
        <v>0</v>
      </c>
      <c r="R23" s="22">
        <f t="shared" si="0"/>
        <v>0</v>
      </c>
      <c r="S23" s="23">
        <f t="shared" si="1"/>
        <v>0</v>
      </c>
    </row>
    <row r="24" spans="1:19" ht="13" x14ac:dyDescent="0.25">
      <c r="A24" s="538" t="s">
        <v>384</v>
      </c>
      <c r="B24" s="541"/>
      <c r="C24" s="542" t="s">
        <v>371</v>
      </c>
      <c r="D24" s="542"/>
      <c r="E24" s="543"/>
      <c r="F24" s="540">
        <f>D24*E24</f>
        <v>0</v>
      </c>
      <c r="G24" s="156">
        <f>F24*'Consolidated Budget'!J$8</f>
        <v>0</v>
      </c>
      <c r="H24" s="408"/>
      <c r="I24" s="410"/>
      <c r="J24" s="372"/>
      <c r="K24" s="286"/>
      <c r="L24" s="285"/>
      <c r="M24" s="287"/>
      <c r="N24" s="286"/>
      <c r="O24" s="285"/>
      <c r="P24" s="287"/>
      <c r="Q24" s="291">
        <f t="shared" si="2"/>
        <v>0</v>
      </c>
      <c r="R24" s="22">
        <f t="shared" si="0"/>
        <v>0</v>
      </c>
      <c r="S24" s="23">
        <f t="shared" si="1"/>
        <v>0</v>
      </c>
    </row>
    <row r="25" spans="1:19" ht="13" x14ac:dyDescent="0.25">
      <c r="A25" s="538" t="s">
        <v>385</v>
      </c>
      <c r="B25" s="538"/>
      <c r="C25" s="539" t="s">
        <v>371</v>
      </c>
      <c r="D25" s="539"/>
      <c r="E25" s="143"/>
      <c r="F25" s="540">
        <f>D25*E25</f>
        <v>0</v>
      </c>
      <c r="G25" s="156">
        <f>F25*'Consolidated Budget'!J$8</f>
        <v>0</v>
      </c>
      <c r="H25" s="408"/>
      <c r="I25" s="410"/>
      <c r="J25" s="372"/>
      <c r="K25" s="286"/>
      <c r="L25" s="285"/>
      <c r="M25" s="287"/>
      <c r="N25" s="286"/>
      <c r="O25" s="285"/>
      <c r="P25" s="287"/>
      <c r="Q25" s="291">
        <f t="shared" si="2"/>
        <v>0</v>
      </c>
      <c r="R25" s="22">
        <f t="shared" si="0"/>
        <v>0</v>
      </c>
      <c r="S25" s="23">
        <f t="shared" si="1"/>
        <v>0</v>
      </c>
    </row>
    <row r="26" spans="1:19" ht="13" x14ac:dyDescent="0.25">
      <c r="A26" s="538" t="s">
        <v>386</v>
      </c>
      <c r="B26" s="538"/>
      <c r="C26" s="539" t="s">
        <v>371</v>
      </c>
      <c r="D26" s="539"/>
      <c r="E26" s="143"/>
      <c r="F26" s="540">
        <f t="shared" si="3"/>
        <v>0</v>
      </c>
      <c r="G26" s="156">
        <f>F26*'Consolidated Budget'!J$8</f>
        <v>0</v>
      </c>
      <c r="H26" s="408"/>
      <c r="I26" s="410"/>
      <c r="J26" s="372"/>
      <c r="K26" s="286"/>
      <c r="L26" s="285"/>
      <c r="M26" s="287"/>
      <c r="N26" s="286"/>
      <c r="O26" s="285"/>
      <c r="P26" s="287"/>
      <c r="Q26" s="291">
        <f t="shared" si="2"/>
        <v>0</v>
      </c>
      <c r="R26" s="22">
        <f t="shared" si="0"/>
        <v>0</v>
      </c>
      <c r="S26" s="23">
        <f t="shared" si="1"/>
        <v>0</v>
      </c>
    </row>
    <row r="27" spans="1:19" ht="13" x14ac:dyDescent="0.25">
      <c r="A27" s="538" t="s">
        <v>387</v>
      </c>
      <c r="B27" s="538"/>
      <c r="C27" s="539" t="s">
        <v>371</v>
      </c>
      <c r="D27" s="539"/>
      <c r="E27" s="544"/>
      <c r="F27" s="540">
        <f t="shared" si="3"/>
        <v>0</v>
      </c>
      <c r="G27" s="156">
        <f>F27*'Consolidated Budget'!J$8</f>
        <v>0</v>
      </c>
      <c r="H27" s="408"/>
      <c r="I27" s="410"/>
      <c r="J27" s="372"/>
      <c r="K27" s="286"/>
      <c r="L27" s="285"/>
      <c r="M27" s="287"/>
      <c r="N27" s="286"/>
      <c r="O27" s="285"/>
      <c r="P27" s="287"/>
      <c r="Q27" s="291">
        <f t="shared" si="2"/>
        <v>0</v>
      </c>
      <c r="R27" s="22">
        <f t="shared" si="0"/>
        <v>0</v>
      </c>
      <c r="S27" s="23">
        <f t="shared" si="1"/>
        <v>0</v>
      </c>
    </row>
    <row r="28" spans="1:19" ht="13" x14ac:dyDescent="0.25">
      <c r="A28" s="538" t="s">
        <v>388</v>
      </c>
      <c r="B28" s="538"/>
      <c r="C28" s="539" t="s">
        <v>371</v>
      </c>
      <c r="D28" s="539"/>
      <c r="E28" s="143"/>
      <c r="F28" s="540">
        <f t="shared" si="3"/>
        <v>0</v>
      </c>
      <c r="G28" s="156">
        <f>F28*'Consolidated Budget'!J$8</f>
        <v>0</v>
      </c>
      <c r="H28" s="408"/>
      <c r="I28" s="410"/>
      <c r="J28" s="372"/>
      <c r="K28" s="286"/>
      <c r="L28" s="285"/>
      <c r="M28" s="287"/>
      <c r="N28" s="286"/>
      <c r="O28" s="285"/>
      <c r="P28" s="287"/>
      <c r="Q28" s="291">
        <f t="shared" si="2"/>
        <v>0</v>
      </c>
      <c r="R28" s="22">
        <f t="shared" si="0"/>
        <v>0</v>
      </c>
      <c r="S28" s="466">
        <f t="shared" si="1"/>
        <v>0</v>
      </c>
    </row>
    <row r="29" spans="1:19" ht="13" x14ac:dyDescent="0.25">
      <c r="A29" s="538" t="s">
        <v>389</v>
      </c>
      <c r="B29" s="538"/>
      <c r="C29" s="539" t="s">
        <v>371</v>
      </c>
      <c r="D29" s="539"/>
      <c r="E29" s="143"/>
      <c r="F29" s="540">
        <f t="shared" si="3"/>
        <v>0</v>
      </c>
      <c r="G29" s="156">
        <f>F29*'Consolidated Budget'!J$8</f>
        <v>0</v>
      </c>
      <c r="H29" s="408"/>
      <c r="I29" s="410"/>
      <c r="J29" s="372"/>
      <c r="K29" s="292"/>
      <c r="L29" s="291"/>
      <c r="M29" s="287"/>
      <c r="N29" s="292"/>
      <c r="O29" s="291"/>
      <c r="P29" s="287"/>
      <c r="Q29" s="291">
        <f t="shared" si="2"/>
        <v>0</v>
      </c>
      <c r="R29" s="22">
        <f t="shared" si="0"/>
        <v>0</v>
      </c>
      <c r="S29" s="23">
        <f t="shared" si="1"/>
        <v>0</v>
      </c>
    </row>
    <row r="30" spans="1:19" ht="13" x14ac:dyDescent="0.25">
      <c r="A30" s="398"/>
      <c r="B30" s="399"/>
      <c r="C30" s="400"/>
      <c r="D30" s="400"/>
      <c r="E30" s="401"/>
      <c r="F30" s="318"/>
      <c r="G30" s="415"/>
      <c r="H30" s="416"/>
      <c r="I30" s="416"/>
      <c r="J30" s="372"/>
      <c r="K30" s="296"/>
      <c r="L30" s="296"/>
      <c r="M30" s="287"/>
      <c r="N30" s="296"/>
      <c r="O30" s="296"/>
      <c r="P30" s="403"/>
      <c r="Q30" s="291">
        <f t="shared" si="2"/>
        <v>0</v>
      </c>
      <c r="R30" s="22">
        <f t="shared" si="0"/>
        <v>0</v>
      </c>
      <c r="S30" s="23">
        <f t="shared" ref="S30" si="4">IFERROR(R30/$G30,0)</f>
        <v>0</v>
      </c>
    </row>
    <row r="31" spans="1:19" ht="22.4" customHeight="1" x14ac:dyDescent="0.25">
      <c r="A31" s="899" t="s">
        <v>135</v>
      </c>
      <c r="B31" s="899"/>
      <c r="C31" s="899"/>
      <c r="D31" s="899"/>
      <c r="E31" s="899"/>
      <c r="F31" s="34">
        <f>SUM(F10:F29)</f>
        <v>0</v>
      </c>
      <c r="G31" s="34">
        <f t="shared" ref="G31:I31" si="5">SUM(G10:G29)</f>
        <v>0</v>
      </c>
      <c r="H31" s="34">
        <f t="shared" si="5"/>
        <v>0</v>
      </c>
      <c r="I31" s="34">
        <f t="shared" si="5"/>
        <v>0</v>
      </c>
      <c r="J31" s="372"/>
      <c r="K31" s="34">
        <f t="shared" ref="K31:L31" si="6">SUM(K10:K29)</f>
        <v>0</v>
      </c>
      <c r="L31" s="34">
        <f t="shared" si="6"/>
        <v>0</v>
      </c>
      <c r="M31" s="287"/>
      <c r="N31" s="34">
        <f t="shared" ref="N31:O31" si="7">SUM(N10:N29)</f>
        <v>0</v>
      </c>
      <c r="O31" s="34">
        <f t="shared" si="7"/>
        <v>0</v>
      </c>
      <c r="P31" s="34"/>
      <c r="Q31" s="34">
        <f t="shared" ref="Q31:R31" si="8">SUM(Q10:Q29)</f>
        <v>0</v>
      </c>
      <c r="R31" s="34">
        <f t="shared" si="8"/>
        <v>0</v>
      </c>
      <c r="S31" s="23">
        <f t="shared" ref="S31" si="9">IFERROR(Q31/$G31,0)</f>
        <v>0</v>
      </c>
    </row>
    <row r="32" spans="1:19" ht="29.9" customHeight="1" x14ac:dyDescent="0.25">
      <c r="A32" s="128">
        <v>2</v>
      </c>
      <c r="B32" s="900" t="s">
        <v>390</v>
      </c>
      <c r="C32" s="900"/>
      <c r="D32" s="900"/>
      <c r="E32" s="900"/>
      <c r="F32" s="900"/>
      <c r="G32" s="900"/>
      <c r="H32" s="389"/>
      <c r="I32" s="390"/>
      <c r="J32" s="372"/>
      <c r="K32" s="279"/>
      <c r="L32" s="160"/>
      <c r="M32" s="287"/>
      <c r="N32" s="279"/>
      <c r="O32" s="160"/>
      <c r="P32" s="287"/>
      <c r="Q32" s="160"/>
      <c r="R32" s="160" t="e">
        <f>#REF!-Q32</f>
        <v>#REF!</v>
      </c>
      <c r="S32" s="161">
        <f t="shared" ref="S32" si="10">IFERROR(R32/$G32,0)</f>
        <v>0</v>
      </c>
    </row>
    <row r="33" spans="1:19" ht="13" x14ac:dyDescent="0.25">
      <c r="A33" s="24" t="s">
        <v>137</v>
      </c>
      <c r="B33" s="24" t="s">
        <v>48</v>
      </c>
      <c r="C33" s="866"/>
      <c r="D33" s="866"/>
      <c r="E33" s="866"/>
      <c r="F33" s="26">
        <f>SUM(F34:F41)</f>
        <v>0</v>
      </c>
      <c r="G33" s="26">
        <f>SUM(G34:G41)</f>
        <v>0</v>
      </c>
      <c r="H33" s="387">
        <f t="shared" ref="H33:I33" si="11">SUM(H34:H41)</f>
        <v>0</v>
      </c>
      <c r="I33" s="387">
        <f t="shared" si="11"/>
        <v>0</v>
      </c>
      <c r="J33" s="372"/>
      <c r="K33" s="26">
        <f t="shared" ref="K33:L33" si="12">SUM(K34:K41)</f>
        <v>0</v>
      </c>
      <c r="L33" s="26">
        <f t="shared" si="12"/>
        <v>0</v>
      </c>
      <c r="M33" s="287"/>
      <c r="N33" s="26">
        <f t="shared" ref="N33:S33" si="13">SUM(N34:N41)</f>
        <v>0</v>
      </c>
      <c r="O33" s="26">
        <f t="shared" si="13"/>
        <v>0</v>
      </c>
      <c r="P33" s="26">
        <f t="shared" si="13"/>
        <v>0</v>
      </c>
      <c r="Q33" s="26">
        <f t="shared" si="13"/>
        <v>0</v>
      </c>
      <c r="R33" s="26">
        <f t="shared" si="13"/>
        <v>0</v>
      </c>
      <c r="S33" s="26">
        <f t="shared" si="13"/>
        <v>0</v>
      </c>
    </row>
    <row r="34" spans="1:19" ht="13" x14ac:dyDescent="0.25">
      <c r="A34" s="28" t="s">
        <v>138</v>
      </c>
      <c r="B34" s="288"/>
      <c r="C34" s="289"/>
      <c r="D34" s="289"/>
      <c r="E34" s="290"/>
      <c r="F34" s="29">
        <f t="shared" ref="F34:F41" si="14">D34*E34</f>
        <v>0</v>
      </c>
      <c r="G34" s="156">
        <f>F34*'Consolidated Budget'!J$8</f>
        <v>0</v>
      </c>
      <c r="H34" s="385"/>
      <c r="I34" s="385"/>
      <c r="J34" s="372"/>
      <c r="K34" s="286"/>
      <c r="L34" s="179"/>
      <c r="M34" s="287"/>
      <c r="N34" s="286"/>
      <c r="O34" s="179"/>
      <c r="P34" s="287"/>
      <c r="Q34" s="291">
        <f t="shared" ref="Q34:Q41" si="15">I34+L34+O34</f>
        <v>0</v>
      </c>
      <c r="R34" s="22">
        <f t="shared" ref="R34:R41" si="16">$G34-Q34</f>
        <v>0</v>
      </c>
      <c r="S34" s="23">
        <f t="shared" ref="S34:S97" si="17">IFERROR(Q34/$G34,0)</f>
        <v>0</v>
      </c>
    </row>
    <row r="35" spans="1:19" ht="13" x14ac:dyDescent="0.25">
      <c r="A35" s="20" t="s">
        <v>139</v>
      </c>
      <c r="B35" s="178"/>
      <c r="C35" s="283"/>
      <c r="D35" s="283"/>
      <c r="E35" s="284"/>
      <c r="F35" s="21">
        <f t="shared" si="14"/>
        <v>0</v>
      </c>
      <c r="G35" s="156">
        <f>F35*'Consolidated Budget'!J$8</f>
        <v>0</v>
      </c>
      <c r="H35" s="385"/>
      <c r="I35" s="385"/>
      <c r="J35" s="372"/>
      <c r="K35" s="286"/>
      <c r="L35" s="179"/>
      <c r="M35" s="287"/>
      <c r="N35" s="286"/>
      <c r="O35" s="179"/>
      <c r="P35" s="287"/>
      <c r="Q35" s="291">
        <f t="shared" si="15"/>
        <v>0</v>
      </c>
      <c r="R35" s="22">
        <f t="shared" si="16"/>
        <v>0</v>
      </c>
      <c r="S35" s="23">
        <f t="shared" si="17"/>
        <v>0</v>
      </c>
    </row>
    <row r="36" spans="1:19" ht="13" x14ac:dyDescent="0.25">
      <c r="A36" s="20" t="s">
        <v>140</v>
      </c>
      <c r="B36" s="178"/>
      <c r="C36" s="283"/>
      <c r="D36" s="283"/>
      <c r="E36" s="284"/>
      <c r="F36" s="21">
        <f t="shared" si="14"/>
        <v>0</v>
      </c>
      <c r="G36" s="156">
        <f>F36*'Consolidated Budget'!J$8</f>
        <v>0</v>
      </c>
      <c r="H36" s="385"/>
      <c r="I36" s="385"/>
      <c r="J36" s="372"/>
      <c r="K36" s="286"/>
      <c r="L36" s="179"/>
      <c r="M36" s="287"/>
      <c r="N36" s="286"/>
      <c r="O36" s="179"/>
      <c r="P36" s="287"/>
      <c r="Q36" s="291">
        <f t="shared" si="15"/>
        <v>0</v>
      </c>
      <c r="R36" s="22">
        <f t="shared" si="16"/>
        <v>0</v>
      </c>
      <c r="S36" s="23">
        <f t="shared" si="17"/>
        <v>0</v>
      </c>
    </row>
    <row r="37" spans="1:19" ht="13" x14ac:dyDescent="0.25">
      <c r="A37" s="20" t="s">
        <v>141</v>
      </c>
      <c r="B37" s="178"/>
      <c r="C37" s="283"/>
      <c r="D37" s="283"/>
      <c r="E37" s="284"/>
      <c r="F37" s="21">
        <f t="shared" si="14"/>
        <v>0</v>
      </c>
      <c r="G37" s="156">
        <f>F37*'Consolidated Budget'!J$8</f>
        <v>0</v>
      </c>
      <c r="H37" s="385"/>
      <c r="I37" s="385"/>
      <c r="J37" s="372"/>
      <c r="K37" s="286"/>
      <c r="L37" s="179"/>
      <c r="M37" s="287"/>
      <c r="N37" s="286"/>
      <c r="O37" s="179"/>
      <c r="P37" s="287"/>
      <c r="Q37" s="291">
        <f t="shared" si="15"/>
        <v>0</v>
      </c>
      <c r="R37" s="22">
        <f t="shared" si="16"/>
        <v>0</v>
      </c>
      <c r="S37" s="23">
        <f t="shared" si="17"/>
        <v>0</v>
      </c>
    </row>
    <row r="38" spans="1:19" ht="13" x14ac:dyDescent="0.25">
      <c r="A38" s="20" t="s">
        <v>142</v>
      </c>
      <c r="B38" s="178"/>
      <c r="C38" s="283"/>
      <c r="D38" s="283"/>
      <c r="E38" s="284"/>
      <c r="F38" s="21">
        <f t="shared" si="14"/>
        <v>0</v>
      </c>
      <c r="G38" s="156">
        <f>F38*'Consolidated Budget'!J$8</f>
        <v>0</v>
      </c>
      <c r="H38" s="385"/>
      <c r="I38" s="385"/>
      <c r="J38" s="372"/>
      <c r="K38" s="286"/>
      <c r="L38" s="179"/>
      <c r="M38" s="287"/>
      <c r="N38" s="286"/>
      <c r="O38" s="179"/>
      <c r="P38" s="287"/>
      <c r="Q38" s="291">
        <f t="shared" si="15"/>
        <v>0</v>
      </c>
      <c r="R38" s="22">
        <f t="shared" si="16"/>
        <v>0</v>
      </c>
      <c r="S38" s="23">
        <f t="shared" si="17"/>
        <v>0</v>
      </c>
    </row>
    <row r="39" spans="1:19" ht="13" x14ac:dyDescent="0.25">
      <c r="A39" s="20" t="s">
        <v>143</v>
      </c>
      <c r="B39" s="178"/>
      <c r="C39" s="283"/>
      <c r="D39" s="283"/>
      <c r="E39" s="284"/>
      <c r="F39" s="21">
        <f t="shared" si="14"/>
        <v>0</v>
      </c>
      <c r="G39" s="156">
        <f>F39*'Consolidated Budget'!J$8</f>
        <v>0</v>
      </c>
      <c r="H39" s="385"/>
      <c r="I39" s="385"/>
      <c r="J39" s="372"/>
      <c r="K39" s="286"/>
      <c r="L39" s="179"/>
      <c r="M39" s="287"/>
      <c r="N39" s="286"/>
      <c r="O39" s="179"/>
      <c r="P39" s="287"/>
      <c r="Q39" s="291">
        <f t="shared" si="15"/>
        <v>0</v>
      </c>
      <c r="R39" s="22">
        <f t="shared" si="16"/>
        <v>0</v>
      </c>
      <c r="S39" s="23">
        <f t="shared" si="17"/>
        <v>0</v>
      </c>
    </row>
    <row r="40" spans="1:19" ht="13" x14ac:dyDescent="0.25">
      <c r="A40" s="20" t="s">
        <v>144</v>
      </c>
      <c r="B40" s="178"/>
      <c r="C40" s="283"/>
      <c r="D40" s="283"/>
      <c r="E40" s="284"/>
      <c r="F40" s="21">
        <f t="shared" si="14"/>
        <v>0</v>
      </c>
      <c r="G40" s="156">
        <f>F40*'Consolidated Budget'!J$8</f>
        <v>0</v>
      </c>
      <c r="H40" s="385"/>
      <c r="I40" s="385"/>
      <c r="J40" s="372"/>
      <c r="K40" s="286"/>
      <c r="L40" s="179"/>
      <c r="M40" s="287"/>
      <c r="N40" s="286"/>
      <c r="O40" s="179"/>
      <c r="P40" s="287"/>
      <c r="Q40" s="291">
        <f t="shared" si="15"/>
        <v>0</v>
      </c>
      <c r="R40" s="22">
        <f t="shared" si="16"/>
        <v>0</v>
      </c>
      <c r="S40" s="23">
        <f t="shared" si="17"/>
        <v>0</v>
      </c>
    </row>
    <row r="41" spans="1:19" ht="13" x14ac:dyDescent="0.25">
      <c r="A41" s="20" t="s">
        <v>145</v>
      </c>
      <c r="B41" s="178"/>
      <c r="C41" s="283"/>
      <c r="D41" s="283"/>
      <c r="E41" s="284"/>
      <c r="F41" s="21">
        <f t="shared" si="14"/>
        <v>0</v>
      </c>
      <c r="G41" s="156">
        <f>F41*'Consolidated Budget'!J$8</f>
        <v>0</v>
      </c>
      <c r="H41" s="385"/>
      <c r="I41" s="385"/>
      <c r="J41" s="372"/>
      <c r="K41" s="286"/>
      <c r="L41" s="179"/>
      <c r="M41" s="287"/>
      <c r="N41" s="286"/>
      <c r="O41" s="179"/>
      <c r="P41" s="287"/>
      <c r="Q41" s="291">
        <f t="shared" si="15"/>
        <v>0</v>
      </c>
      <c r="R41" s="22">
        <f t="shared" si="16"/>
        <v>0</v>
      </c>
      <c r="S41" s="23">
        <f t="shared" si="17"/>
        <v>0</v>
      </c>
    </row>
    <row r="42" spans="1:19" ht="13" x14ac:dyDescent="0.25">
      <c r="A42" s="24" t="s">
        <v>146</v>
      </c>
      <c r="B42" s="25" t="s">
        <v>42</v>
      </c>
      <c r="C42" s="866"/>
      <c r="D42" s="866"/>
      <c r="E42" s="866"/>
      <c r="F42" s="26">
        <f>SUM(F43:F50)</f>
        <v>0</v>
      </c>
      <c r="G42" s="26">
        <f>SUM(G43:G50)</f>
        <v>0</v>
      </c>
      <c r="H42" s="387">
        <f t="shared" ref="H42:I42" si="18">SUM(H43:H50)</f>
        <v>0</v>
      </c>
      <c r="I42" s="387">
        <f t="shared" si="18"/>
        <v>0</v>
      </c>
      <c r="J42" s="372"/>
      <c r="K42" s="26">
        <f t="shared" ref="K42:L42" si="19">SUM(K43:K50)</f>
        <v>0</v>
      </c>
      <c r="L42" s="26">
        <f t="shared" si="19"/>
        <v>0</v>
      </c>
      <c r="M42" s="287"/>
      <c r="N42" s="26">
        <f t="shared" ref="N42:R42" si="20">SUM(N43:N50)</f>
        <v>0</v>
      </c>
      <c r="O42" s="26">
        <f t="shared" si="20"/>
        <v>0</v>
      </c>
      <c r="P42" s="26">
        <f t="shared" si="20"/>
        <v>0</v>
      </c>
      <c r="Q42" s="26">
        <f>SUM(Q43:Q50)</f>
        <v>0</v>
      </c>
      <c r="R42" s="26">
        <f t="shared" si="20"/>
        <v>0</v>
      </c>
      <c r="S42" s="23">
        <f t="shared" si="17"/>
        <v>0</v>
      </c>
    </row>
    <row r="43" spans="1:19" ht="25.5" customHeight="1" x14ac:dyDescent="0.25">
      <c r="A43" s="28" t="s">
        <v>147</v>
      </c>
      <c r="B43" s="288"/>
      <c r="C43" s="413"/>
      <c r="D43" s="297"/>
      <c r="E43" s="414"/>
      <c r="F43" s="406">
        <f>D43*E43</f>
        <v>0</v>
      </c>
      <c r="G43" s="156">
        <f>F43*'Consolidated Budget'!J$8</f>
        <v>0</v>
      </c>
      <c r="H43" s="421"/>
      <c r="I43" s="422"/>
      <c r="J43" s="372"/>
      <c r="K43" s="286"/>
      <c r="L43" s="179"/>
      <c r="M43" s="287"/>
      <c r="N43" s="286"/>
      <c r="O43" s="179"/>
      <c r="P43" s="287"/>
      <c r="Q43" s="291">
        <f t="shared" ref="Q43:Q50" si="21">I43+L43+O43</f>
        <v>0</v>
      </c>
      <c r="R43" s="22">
        <f>$G43-Q43</f>
        <v>0</v>
      </c>
      <c r="S43" s="23">
        <f t="shared" si="17"/>
        <v>0</v>
      </c>
    </row>
    <row r="44" spans="1:19" ht="13" x14ac:dyDescent="0.25">
      <c r="A44" s="20" t="s">
        <v>149</v>
      </c>
      <c r="B44" s="178"/>
      <c r="C44" s="413"/>
      <c r="D44" s="297"/>
      <c r="E44" s="414"/>
      <c r="F44" s="406">
        <f t="shared" ref="F44:F50" si="22">D44*E44</f>
        <v>0</v>
      </c>
      <c r="G44" s="156">
        <f>F44*'Consolidated Budget'!J$8</f>
        <v>0</v>
      </c>
      <c r="H44" s="419"/>
      <c r="I44" s="420"/>
      <c r="J44" s="372"/>
      <c r="K44" s="286"/>
      <c r="L44" s="179"/>
      <c r="M44" s="287"/>
      <c r="N44" s="286"/>
      <c r="O44" s="179"/>
      <c r="P44" s="287"/>
      <c r="Q44" s="291">
        <f t="shared" si="21"/>
        <v>0</v>
      </c>
      <c r="R44" s="22">
        <f>$G44-Q44</f>
        <v>0</v>
      </c>
      <c r="S44" s="23">
        <f t="shared" si="17"/>
        <v>0</v>
      </c>
    </row>
    <row r="45" spans="1:19" ht="13" x14ac:dyDescent="0.25">
      <c r="A45" s="20" t="s">
        <v>151</v>
      </c>
      <c r="B45" s="178"/>
      <c r="C45" s="413"/>
      <c r="D45" s="297"/>
      <c r="E45" s="414"/>
      <c r="F45" s="406">
        <f t="shared" si="22"/>
        <v>0</v>
      </c>
      <c r="G45" s="156">
        <f>F45*'Consolidated Budget'!J$8</f>
        <v>0</v>
      </c>
      <c r="H45" s="419"/>
      <c r="I45" s="420"/>
      <c r="J45" s="372"/>
      <c r="K45" s="286"/>
      <c r="L45" s="179"/>
      <c r="M45" s="287"/>
      <c r="N45" s="286"/>
      <c r="O45" s="179"/>
      <c r="P45" s="287"/>
      <c r="Q45" s="291">
        <f t="shared" si="21"/>
        <v>0</v>
      </c>
      <c r="R45" s="22">
        <f t="shared" ref="R45:R50" si="23">$G45-Q45</f>
        <v>0</v>
      </c>
      <c r="S45" s="23">
        <f t="shared" si="17"/>
        <v>0</v>
      </c>
    </row>
    <row r="46" spans="1:19" ht="13" x14ac:dyDescent="0.25">
      <c r="A46" s="20" t="s">
        <v>153</v>
      </c>
      <c r="B46" s="178"/>
      <c r="C46" s="284"/>
      <c r="D46" s="283"/>
      <c r="E46" s="284"/>
      <c r="F46" s="21">
        <f t="shared" si="22"/>
        <v>0</v>
      </c>
      <c r="G46" s="156">
        <f>F46*'Consolidated Budget'!J$8</f>
        <v>0</v>
      </c>
      <c r="H46" s="385"/>
      <c r="I46" s="385"/>
      <c r="J46" s="372"/>
      <c r="K46" s="286"/>
      <c r="L46" s="179"/>
      <c r="M46" s="287"/>
      <c r="N46" s="286"/>
      <c r="O46" s="179"/>
      <c r="P46" s="287"/>
      <c r="Q46" s="291">
        <f t="shared" si="21"/>
        <v>0</v>
      </c>
      <c r="R46" s="22">
        <f t="shared" si="23"/>
        <v>0</v>
      </c>
      <c r="S46" s="23">
        <f t="shared" si="17"/>
        <v>0</v>
      </c>
    </row>
    <row r="47" spans="1:19" ht="13" x14ac:dyDescent="0.25">
      <c r="A47" s="20" t="s">
        <v>154</v>
      </c>
      <c r="B47" s="178"/>
      <c r="C47" s="284"/>
      <c r="D47" s="283"/>
      <c r="E47" s="284"/>
      <c r="F47" s="21">
        <f t="shared" si="22"/>
        <v>0</v>
      </c>
      <c r="G47" s="156">
        <f>F47*'Consolidated Budget'!J$8</f>
        <v>0</v>
      </c>
      <c r="H47" s="385"/>
      <c r="I47" s="385"/>
      <c r="J47" s="372"/>
      <c r="K47" s="286"/>
      <c r="L47" s="179"/>
      <c r="M47" s="287"/>
      <c r="N47" s="286"/>
      <c r="O47" s="179"/>
      <c r="P47" s="287"/>
      <c r="Q47" s="291">
        <f t="shared" si="21"/>
        <v>0</v>
      </c>
      <c r="R47" s="22">
        <f t="shared" si="23"/>
        <v>0</v>
      </c>
      <c r="S47" s="23">
        <f t="shared" si="17"/>
        <v>0</v>
      </c>
    </row>
    <row r="48" spans="1:19" ht="13" x14ac:dyDescent="0.25">
      <c r="A48" s="20" t="s">
        <v>155</v>
      </c>
      <c r="B48" s="178"/>
      <c r="C48" s="284"/>
      <c r="D48" s="283"/>
      <c r="E48" s="284"/>
      <c r="F48" s="21">
        <f t="shared" si="22"/>
        <v>0</v>
      </c>
      <c r="G48" s="156">
        <f>F48*'Consolidated Budget'!J$8</f>
        <v>0</v>
      </c>
      <c r="H48" s="385"/>
      <c r="I48" s="385"/>
      <c r="J48" s="372"/>
      <c r="K48" s="286"/>
      <c r="L48" s="179"/>
      <c r="M48" s="287"/>
      <c r="N48" s="286"/>
      <c r="O48" s="179"/>
      <c r="P48" s="287"/>
      <c r="Q48" s="291">
        <f t="shared" si="21"/>
        <v>0</v>
      </c>
      <c r="R48" s="22">
        <f t="shared" si="23"/>
        <v>0</v>
      </c>
      <c r="S48" s="23">
        <f t="shared" si="17"/>
        <v>0</v>
      </c>
    </row>
    <row r="49" spans="1:19" ht="13" x14ac:dyDescent="0.25">
      <c r="A49" s="20" t="s">
        <v>156</v>
      </c>
      <c r="B49" s="178"/>
      <c r="C49" s="284"/>
      <c r="D49" s="283"/>
      <c r="E49" s="284"/>
      <c r="F49" s="21">
        <f t="shared" si="22"/>
        <v>0</v>
      </c>
      <c r="G49" s="156">
        <f>F49*'Consolidated Budget'!J$8</f>
        <v>0</v>
      </c>
      <c r="H49" s="385"/>
      <c r="I49" s="385"/>
      <c r="J49" s="372"/>
      <c r="K49" s="286"/>
      <c r="L49" s="179"/>
      <c r="M49" s="287"/>
      <c r="N49" s="286"/>
      <c r="O49" s="179"/>
      <c r="P49" s="287"/>
      <c r="Q49" s="291">
        <f t="shared" si="21"/>
        <v>0</v>
      </c>
      <c r="R49" s="22">
        <f t="shared" si="23"/>
        <v>0</v>
      </c>
      <c r="S49" s="23">
        <f t="shared" si="17"/>
        <v>0</v>
      </c>
    </row>
    <row r="50" spans="1:19" ht="13" x14ac:dyDescent="0.25">
      <c r="A50" s="20" t="s">
        <v>157</v>
      </c>
      <c r="B50" s="178"/>
      <c r="C50" s="284"/>
      <c r="D50" s="283"/>
      <c r="E50" s="284"/>
      <c r="F50" s="21">
        <f t="shared" si="22"/>
        <v>0</v>
      </c>
      <c r="G50" s="156">
        <f>F50*'Consolidated Budget'!J$8</f>
        <v>0</v>
      </c>
      <c r="H50" s="385"/>
      <c r="I50" s="385"/>
      <c r="J50" s="372"/>
      <c r="K50" s="286"/>
      <c r="L50" s="179"/>
      <c r="M50" s="287"/>
      <c r="N50" s="286"/>
      <c r="O50" s="179"/>
      <c r="P50" s="287"/>
      <c r="Q50" s="291">
        <f t="shared" si="21"/>
        <v>0</v>
      </c>
      <c r="R50" s="22">
        <f t="shared" si="23"/>
        <v>0</v>
      </c>
      <c r="S50" s="23">
        <f t="shared" si="17"/>
        <v>0</v>
      </c>
    </row>
    <row r="51" spans="1:19" ht="13" x14ac:dyDescent="0.25">
      <c r="A51" s="24" t="s">
        <v>158</v>
      </c>
      <c r="B51" s="25" t="s">
        <v>94</v>
      </c>
      <c r="C51" s="866"/>
      <c r="D51" s="866"/>
      <c r="E51" s="866"/>
      <c r="F51" s="26">
        <f>SUM(F52:F59)</f>
        <v>0</v>
      </c>
      <c r="G51" s="26">
        <f>SUM(G52:G59)</f>
        <v>0</v>
      </c>
      <c r="H51" s="387">
        <f t="shared" ref="H51:I51" si="24">SUM(H52:H59)</f>
        <v>0</v>
      </c>
      <c r="I51" s="387">
        <f t="shared" si="24"/>
        <v>0</v>
      </c>
      <c r="J51" s="372"/>
      <c r="K51" s="26">
        <f t="shared" ref="K51:L51" si="25">SUM(K52:K59)</f>
        <v>0</v>
      </c>
      <c r="L51" s="26">
        <f t="shared" si="25"/>
        <v>0</v>
      </c>
      <c r="M51" s="287"/>
      <c r="N51" s="26">
        <f t="shared" ref="N51:S51" si="26">SUM(N52:N59)</f>
        <v>0</v>
      </c>
      <c r="O51" s="26">
        <f t="shared" si="26"/>
        <v>0</v>
      </c>
      <c r="P51" s="26">
        <f t="shared" si="26"/>
        <v>0</v>
      </c>
      <c r="Q51" s="26">
        <f t="shared" si="26"/>
        <v>0</v>
      </c>
      <c r="R51" s="26">
        <f t="shared" si="26"/>
        <v>0</v>
      </c>
      <c r="S51" s="26">
        <f t="shared" si="26"/>
        <v>0</v>
      </c>
    </row>
    <row r="52" spans="1:19" ht="13" x14ac:dyDescent="0.25">
      <c r="A52" s="28" t="s">
        <v>159</v>
      </c>
      <c r="B52" s="288"/>
      <c r="C52" s="289"/>
      <c r="D52" s="289"/>
      <c r="E52" s="290"/>
      <c r="F52" s="21">
        <f t="shared" ref="F52:F59" si="27">D52*E52</f>
        <v>0</v>
      </c>
      <c r="G52" s="156">
        <f>F52*'Consolidated Budget'!J$8</f>
        <v>0</v>
      </c>
      <c r="H52" s="385"/>
      <c r="I52" s="385"/>
      <c r="J52" s="372"/>
      <c r="K52" s="286"/>
      <c r="L52" s="179"/>
      <c r="M52" s="287"/>
      <c r="N52" s="286"/>
      <c r="O52" s="179"/>
      <c r="P52" s="287"/>
      <c r="Q52" s="291">
        <f t="shared" ref="Q52:Q59" si="28">I52+L52+O52</f>
        <v>0</v>
      </c>
      <c r="R52" s="22">
        <f t="shared" ref="R52:R58" si="29">$G52-Q52</f>
        <v>0</v>
      </c>
      <c r="S52" s="23">
        <f t="shared" si="17"/>
        <v>0</v>
      </c>
    </row>
    <row r="53" spans="1:19" ht="13" x14ac:dyDescent="0.25">
      <c r="A53" s="28" t="s">
        <v>160</v>
      </c>
      <c r="B53" s="288"/>
      <c r="C53" s="289"/>
      <c r="D53" s="289"/>
      <c r="E53" s="290"/>
      <c r="F53" s="21">
        <f t="shared" si="27"/>
        <v>0</v>
      </c>
      <c r="G53" s="156">
        <f>F53*'Consolidated Budget'!J$8</f>
        <v>0</v>
      </c>
      <c r="H53" s="385"/>
      <c r="I53" s="385"/>
      <c r="J53" s="372"/>
      <c r="K53" s="286"/>
      <c r="L53" s="179"/>
      <c r="M53" s="287"/>
      <c r="N53" s="286"/>
      <c r="O53" s="179"/>
      <c r="P53" s="287"/>
      <c r="Q53" s="291">
        <f t="shared" si="28"/>
        <v>0</v>
      </c>
      <c r="R53" s="22">
        <f t="shared" si="29"/>
        <v>0</v>
      </c>
      <c r="S53" s="23">
        <f t="shared" si="17"/>
        <v>0</v>
      </c>
    </row>
    <row r="54" spans="1:19" ht="13" x14ac:dyDescent="0.25">
      <c r="A54" s="28" t="s">
        <v>161</v>
      </c>
      <c r="B54" s="288"/>
      <c r="C54" s="289"/>
      <c r="D54" s="289"/>
      <c r="E54" s="290"/>
      <c r="F54" s="21">
        <f t="shared" si="27"/>
        <v>0</v>
      </c>
      <c r="G54" s="156">
        <f>F54*'Consolidated Budget'!J$8</f>
        <v>0</v>
      </c>
      <c r="H54" s="385"/>
      <c r="I54" s="385"/>
      <c r="J54" s="372"/>
      <c r="K54" s="286"/>
      <c r="L54" s="179"/>
      <c r="M54" s="287"/>
      <c r="N54" s="286"/>
      <c r="O54" s="179"/>
      <c r="P54" s="287"/>
      <c r="Q54" s="291">
        <f t="shared" si="28"/>
        <v>0</v>
      </c>
      <c r="R54" s="22">
        <f t="shared" si="29"/>
        <v>0</v>
      </c>
      <c r="S54" s="23">
        <f t="shared" si="17"/>
        <v>0</v>
      </c>
    </row>
    <row r="55" spans="1:19" ht="13" x14ac:dyDescent="0.25">
      <c r="A55" s="28" t="s">
        <v>162</v>
      </c>
      <c r="B55" s="288"/>
      <c r="C55" s="289"/>
      <c r="D55" s="289"/>
      <c r="E55" s="290"/>
      <c r="F55" s="21">
        <f t="shared" si="27"/>
        <v>0</v>
      </c>
      <c r="G55" s="156">
        <f>F55*'Consolidated Budget'!J$8</f>
        <v>0</v>
      </c>
      <c r="H55" s="385"/>
      <c r="I55" s="385"/>
      <c r="J55" s="372"/>
      <c r="K55" s="286"/>
      <c r="L55" s="179"/>
      <c r="M55" s="287"/>
      <c r="N55" s="286"/>
      <c r="O55" s="179"/>
      <c r="P55" s="287"/>
      <c r="Q55" s="291">
        <f t="shared" si="28"/>
        <v>0</v>
      </c>
      <c r="R55" s="22">
        <f t="shared" si="29"/>
        <v>0</v>
      </c>
      <c r="S55" s="23">
        <f t="shared" si="17"/>
        <v>0</v>
      </c>
    </row>
    <row r="56" spans="1:19" ht="13" x14ac:dyDescent="0.25">
      <c r="A56" s="28" t="s">
        <v>163</v>
      </c>
      <c r="B56" s="288"/>
      <c r="C56" s="289"/>
      <c r="D56" s="289"/>
      <c r="E56" s="290"/>
      <c r="F56" s="21">
        <f t="shared" si="27"/>
        <v>0</v>
      </c>
      <c r="G56" s="156">
        <f>F56*'Consolidated Budget'!J$8</f>
        <v>0</v>
      </c>
      <c r="H56" s="385"/>
      <c r="I56" s="385"/>
      <c r="J56" s="372"/>
      <c r="K56" s="286"/>
      <c r="L56" s="179"/>
      <c r="M56" s="287"/>
      <c r="N56" s="286"/>
      <c r="O56" s="179"/>
      <c r="P56" s="287"/>
      <c r="Q56" s="291">
        <f t="shared" si="28"/>
        <v>0</v>
      </c>
      <c r="R56" s="22">
        <f t="shared" si="29"/>
        <v>0</v>
      </c>
      <c r="S56" s="23">
        <f t="shared" si="17"/>
        <v>0</v>
      </c>
    </row>
    <row r="57" spans="1:19" ht="13" x14ac:dyDescent="0.25">
      <c r="A57" s="28" t="s">
        <v>164</v>
      </c>
      <c r="B57" s="288"/>
      <c r="C57" s="289"/>
      <c r="D57" s="289"/>
      <c r="E57" s="290"/>
      <c r="F57" s="21">
        <f t="shared" si="27"/>
        <v>0</v>
      </c>
      <c r="G57" s="156">
        <f>F57*'Consolidated Budget'!J$8</f>
        <v>0</v>
      </c>
      <c r="H57" s="385"/>
      <c r="I57" s="385"/>
      <c r="J57" s="372"/>
      <c r="K57" s="286"/>
      <c r="L57" s="179"/>
      <c r="M57" s="287"/>
      <c r="N57" s="286"/>
      <c r="O57" s="179"/>
      <c r="P57" s="287"/>
      <c r="Q57" s="291">
        <f t="shared" si="28"/>
        <v>0</v>
      </c>
      <c r="R57" s="22">
        <f t="shared" si="29"/>
        <v>0</v>
      </c>
      <c r="S57" s="23">
        <f t="shared" si="17"/>
        <v>0</v>
      </c>
    </row>
    <row r="58" spans="1:19" ht="13" x14ac:dyDescent="0.25">
      <c r="A58" s="28" t="s">
        <v>165</v>
      </c>
      <c r="B58" s="288"/>
      <c r="C58" s="289"/>
      <c r="D58" s="289"/>
      <c r="E58" s="290"/>
      <c r="F58" s="21">
        <f t="shared" si="27"/>
        <v>0</v>
      </c>
      <c r="G58" s="156">
        <f>F58*'Consolidated Budget'!J$8</f>
        <v>0</v>
      </c>
      <c r="H58" s="385"/>
      <c r="I58" s="385"/>
      <c r="J58" s="372"/>
      <c r="K58" s="286"/>
      <c r="L58" s="179"/>
      <c r="M58" s="287"/>
      <c r="N58" s="286"/>
      <c r="O58" s="179"/>
      <c r="P58" s="287"/>
      <c r="Q58" s="291">
        <f t="shared" si="28"/>
        <v>0</v>
      </c>
      <c r="R58" s="22">
        <f t="shared" si="29"/>
        <v>0</v>
      </c>
      <c r="S58" s="23">
        <f t="shared" si="17"/>
        <v>0</v>
      </c>
    </row>
    <row r="59" spans="1:19" ht="13" x14ac:dyDescent="0.25">
      <c r="A59" s="28" t="s">
        <v>166</v>
      </c>
      <c r="B59" s="288"/>
      <c r="C59" s="289"/>
      <c r="D59" s="289"/>
      <c r="E59" s="290"/>
      <c r="F59" s="21">
        <f t="shared" si="27"/>
        <v>0</v>
      </c>
      <c r="G59" s="156">
        <f>F59*'Consolidated Budget'!J$8</f>
        <v>0</v>
      </c>
      <c r="H59" s="385"/>
      <c r="I59" s="385"/>
      <c r="J59" s="372"/>
      <c r="K59" s="286"/>
      <c r="L59" s="179"/>
      <c r="M59" s="287"/>
      <c r="N59" s="286"/>
      <c r="O59" s="179"/>
      <c r="P59" s="287"/>
      <c r="Q59" s="291">
        <f t="shared" si="28"/>
        <v>0</v>
      </c>
      <c r="R59" s="22"/>
      <c r="S59" s="23">
        <f t="shared" si="17"/>
        <v>0</v>
      </c>
    </row>
    <row r="60" spans="1:19" ht="13" x14ac:dyDescent="0.25">
      <c r="A60" s="24" t="s">
        <v>167</v>
      </c>
      <c r="B60" s="25" t="s">
        <v>95</v>
      </c>
      <c r="C60" s="866"/>
      <c r="D60" s="866"/>
      <c r="E60" s="866"/>
      <c r="F60" s="26">
        <f>SUM(F61:F68)</f>
        <v>0</v>
      </c>
      <c r="G60" s="26">
        <f>SUM(G61:G68)</f>
        <v>0</v>
      </c>
      <c r="H60" s="387">
        <f t="shared" ref="H60:I60" si="30">SUM(H61:H68)</f>
        <v>0</v>
      </c>
      <c r="I60" s="387">
        <f t="shared" si="30"/>
        <v>0</v>
      </c>
      <c r="J60" s="372"/>
      <c r="K60" s="26">
        <f t="shared" ref="K60:L60" si="31">SUM(K61:K68)</f>
        <v>0</v>
      </c>
      <c r="L60" s="26">
        <f t="shared" si="31"/>
        <v>0</v>
      </c>
      <c r="M60" s="287"/>
      <c r="N60" s="26">
        <f t="shared" ref="N60:R60" si="32">SUM(N61:N68)</f>
        <v>0</v>
      </c>
      <c r="O60" s="26">
        <f t="shared" si="32"/>
        <v>0</v>
      </c>
      <c r="P60" s="26">
        <f t="shared" si="32"/>
        <v>0</v>
      </c>
      <c r="Q60" s="26">
        <f t="shared" si="32"/>
        <v>0</v>
      </c>
      <c r="R60" s="26">
        <f t="shared" si="32"/>
        <v>0</v>
      </c>
      <c r="S60" s="23">
        <f t="shared" si="17"/>
        <v>0</v>
      </c>
    </row>
    <row r="61" spans="1:19" ht="13" x14ac:dyDescent="0.25">
      <c r="A61" s="28" t="s">
        <v>168</v>
      </c>
      <c r="B61" s="288"/>
      <c r="C61" s="289"/>
      <c r="D61" s="423"/>
      <c r="E61" s="297"/>
      <c r="F61" s="424">
        <f t="shared" ref="F61:F68" si="33">D61*E61</f>
        <v>0</v>
      </c>
      <c r="G61" s="156">
        <f>F61*'Consolidated Budget'!J$8</f>
        <v>0</v>
      </c>
      <c r="H61" s="419"/>
      <c r="I61" s="420"/>
      <c r="J61" s="372"/>
      <c r="K61" s="286"/>
      <c r="L61" s="179"/>
      <c r="M61" s="287"/>
      <c r="N61" s="286"/>
      <c r="O61" s="179"/>
      <c r="P61" s="287"/>
      <c r="Q61" s="291">
        <f t="shared" ref="Q61:Q68" si="34">I61+L61+O61</f>
        <v>0</v>
      </c>
      <c r="R61" s="22">
        <f t="shared" ref="R61:R68" si="35">$G61-Q61</f>
        <v>0</v>
      </c>
      <c r="S61" s="23">
        <f t="shared" si="17"/>
        <v>0</v>
      </c>
    </row>
    <row r="62" spans="1:19" ht="13" x14ac:dyDescent="0.25">
      <c r="A62" s="28" t="s">
        <v>170</v>
      </c>
      <c r="B62" s="288"/>
      <c r="C62" s="289"/>
      <c r="D62" s="423"/>
      <c r="E62" s="297"/>
      <c r="F62" s="424">
        <f t="shared" si="33"/>
        <v>0</v>
      </c>
      <c r="G62" s="156">
        <f>F62*'Consolidated Budget'!J$8</f>
        <v>0</v>
      </c>
      <c r="H62" s="419"/>
      <c r="I62" s="420"/>
      <c r="J62" s="372"/>
      <c r="K62" s="286"/>
      <c r="L62" s="179"/>
      <c r="M62" s="287"/>
      <c r="N62" s="286"/>
      <c r="O62" s="179"/>
      <c r="P62" s="287"/>
      <c r="Q62" s="291">
        <f t="shared" si="34"/>
        <v>0</v>
      </c>
      <c r="R62" s="22">
        <f t="shared" si="35"/>
        <v>0</v>
      </c>
      <c r="S62" s="23">
        <f t="shared" si="17"/>
        <v>0</v>
      </c>
    </row>
    <row r="63" spans="1:19" ht="13" x14ac:dyDescent="0.25">
      <c r="A63" s="28" t="s">
        <v>172</v>
      </c>
      <c r="B63" s="288"/>
      <c r="C63" s="289"/>
      <c r="D63" s="413"/>
      <c r="E63" s="297"/>
      <c r="F63" s="424">
        <f t="shared" si="33"/>
        <v>0</v>
      </c>
      <c r="G63" s="156">
        <f>F63*'Consolidated Budget'!J$8</f>
        <v>0</v>
      </c>
      <c r="H63" s="425"/>
      <c r="I63" s="425"/>
      <c r="J63" s="372"/>
      <c r="K63" s="286"/>
      <c r="L63" s="179"/>
      <c r="M63" s="287"/>
      <c r="N63" s="286"/>
      <c r="O63" s="179"/>
      <c r="P63" s="287"/>
      <c r="Q63" s="291">
        <f t="shared" si="34"/>
        <v>0</v>
      </c>
      <c r="R63" s="22">
        <f t="shared" si="35"/>
        <v>0</v>
      </c>
      <c r="S63" s="23">
        <f t="shared" si="17"/>
        <v>0</v>
      </c>
    </row>
    <row r="64" spans="1:19" ht="13" x14ac:dyDescent="0.25">
      <c r="A64" s="28" t="s">
        <v>176</v>
      </c>
      <c r="B64" s="288"/>
      <c r="C64" s="289"/>
      <c r="D64" s="413"/>
      <c r="E64" s="297"/>
      <c r="F64" s="424">
        <f t="shared" si="33"/>
        <v>0</v>
      </c>
      <c r="G64" s="156">
        <f>F64*'Consolidated Budget'!J$8</f>
        <v>0</v>
      </c>
      <c r="H64" s="425"/>
      <c r="I64" s="425"/>
      <c r="J64" s="372"/>
      <c r="K64" s="286">
        <v>0</v>
      </c>
      <c r="L64" s="179">
        <v>0</v>
      </c>
      <c r="M64" s="287"/>
      <c r="N64" s="286"/>
      <c r="O64" s="179"/>
      <c r="P64" s="287"/>
      <c r="Q64" s="291">
        <f t="shared" si="34"/>
        <v>0</v>
      </c>
      <c r="R64" s="22">
        <f t="shared" si="35"/>
        <v>0</v>
      </c>
      <c r="S64" s="23">
        <f t="shared" si="17"/>
        <v>0</v>
      </c>
    </row>
    <row r="65" spans="1:19" ht="13" x14ac:dyDescent="0.25">
      <c r="A65" s="28" t="s">
        <v>178</v>
      </c>
      <c r="B65" s="288"/>
      <c r="C65" s="289"/>
      <c r="D65" s="413"/>
      <c r="E65" s="297"/>
      <c r="F65" s="424">
        <f t="shared" si="33"/>
        <v>0</v>
      </c>
      <c r="G65" s="156">
        <f>F65*'Consolidated Budget'!J$8</f>
        <v>0</v>
      </c>
      <c r="H65" s="425"/>
      <c r="I65" s="425"/>
      <c r="J65" s="372"/>
      <c r="K65" s="286"/>
      <c r="L65" s="179"/>
      <c r="M65" s="287"/>
      <c r="N65" s="286"/>
      <c r="O65" s="179"/>
      <c r="P65" s="287"/>
      <c r="Q65" s="291">
        <f t="shared" si="34"/>
        <v>0</v>
      </c>
      <c r="R65" s="22">
        <f t="shared" si="35"/>
        <v>0</v>
      </c>
      <c r="S65" s="23">
        <f t="shared" si="17"/>
        <v>0</v>
      </c>
    </row>
    <row r="66" spans="1:19" ht="13" x14ac:dyDescent="0.25">
      <c r="A66" s="28" t="s">
        <v>180</v>
      </c>
      <c r="B66" s="288"/>
      <c r="C66" s="289"/>
      <c r="D66" s="413"/>
      <c r="E66" s="297"/>
      <c r="F66" s="424">
        <f t="shared" si="33"/>
        <v>0</v>
      </c>
      <c r="G66" s="156">
        <f>F66*'Consolidated Budget'!J$8</f>
        <v>0</v>
      </c>
      <c r="H66" s="425"/>
      <c r="I66" s="425"/>
      <c r="J66" s="372"/>
      <c r="K66" s="286"/>
      <c r="L66" s="179"/>
      <c r="M66" s="287"/>
      <c r="N66" s="286"/>
      <c r="O66" s="179"/>
      <c r="P66" s="287"/>
      <c r="Q66" s="291">
        <f t="shared" si="34"/>
        <v>0</v>
      </c>
      <c r="R66" s="22">
        <f t="shared" si="35"/>
        <v>0</v>
      </c>
      <c r="S66" s="23">
        <f t="shared" si="17"/>
        <v>0</v>
      </c>
    </row>
    <row r="67" spans="1:19" ht="13" x14ac:dyDescent="0.25">
      <c r="A67" s="28" t="s">
        <v>181</v>
      </c>
      <c r="B67" s="288"/>
      <c r="C67" s="289"/>
      <c r="D67" s="413"/>
      <c r="E67" s="297"/>
      <c r="F67" s="424">
        <f t="shared" si="33"/>
        <v>0</v>
      </c>
      <c r="G67" s="156">
        <f>F67*'Consolidated Budget'!J$8</f>
        <v>0</v>
      </c>
      <c r="H67" s="425"/>
      <c r="I67" s="425"/>
      <c r="J67" s="372"/>
      <c r="K67" s="286"/>
      <c r="L67" s="179"/>
      <c r="M67" s="287"/>
      <c r="N67" s="286"/>
      <c r="O67" s="179"/>
      <c r="P67" s="287"/>
      <c r="Q67" s="291">
        <f t="shared" si="34"/>
        <v>0</v>
      </c>
      <c r="R67" s="22">
        <f t="shared" si="35"/>
        <v>0</v>
      </c>
      <c r="S67" s="23">
        <f t="shared" si="17"/>
        <v>0</v>
      </c>
    </row>
    <row r="68" spans="1:19" ht="13" x14ac:dyDescent="0.25">
      <c r="A68" s="28" t="s">
        <v>182</v>
      </c>
      <c r="B68" s="311"/>
      <c r="C68" s="297"/>
      <c r="D68" s="413"/>
      <c r="E68" s="414"/>
      <c r="F68" s="424">
        <f t="shared" si="33"/>
        <v>0</v>
      </c>
      <c r="G68" s="156">
        <f>F68*'Consolidated Budget'!J$8</f>
        <v>0</v>
      </c>
      <c r="H68" s="425"/>
      <c r="I68" s="425"/>
      <c r="J68" s="372"/>
      <c r="K68" s="286"/>
      <c r="L68" s="179"/>
      <c r="M68" s="287"/>
      <c r="N68" s="286"/>
      <c r="O68" s="179"/>
      <c r="P68" s="287"/>
      <c r="Q68" s="291">
        <f t="shared" si="34"/>
        <v>0</v>
      </c>
      <c r="R68" s="22">
        <f t="shared" si="35"/>
        <v>0</v>
      </c>
      <c r="S68" s="23">
        <f t="shared" si="17"/>
        <v>0</v>
      </c>
    </row>
    <row r="69" spans="1:19" ht="13" x14ac:dyDescent="0.25">
      <c r="A69" s="24" t="s">
        <v>184</v>
      </c>
      <c r="B69" s="25" t="s">
        <v>41</v>
      </c>
      <c r="C69" s="866"/>
      <c r="D69" s="866"/>
      <c r="E69" s="866"/>
      <c r="F69" s="26">
        <f>SUM(F70:F77)</f>
        <v>0</v>
      </c>
      <c r="G69" s="26">
        <f>SUM(G70:G77)</f>
        <v>0</v>
      </c>
      <c r="H69" s="387">
        <f t="shared" ref="H69:I69" si="36">SUM(H70:H77)</f>
        <v>0</v>
      </c>
      <c r="I69" s="387">
        <f t="shared" si="36"/>
        <v>0</v>
      </c>
      <c r="J69" s="372"/>
      <c r="K69" s="26">
        <f t="shared" ref="K69:L69" si="37">SUM(K70:K77)</f>
        <v>0</v>
      </c>
      <c r="L69" s="26">
        <f t="shared" si="37"/>
        <v>0</v>
      </c>
      <c r="M69" s="287"/>
      <c r="N69" s="26">
        <f t="shared" ref="N69:S69" si="38">SUM(N70:N77)</f>
        <v>0</v>
      </c>
      <c r="O69" s="26">
        <f t="shared" si="38"/>
        <v>0</v>
      </c>
      <c r="P69" s="26">
        <f t="shared" si="38"/>
        <v>0</v>
      </c>
      <c r="Q69" s="26">
        <f t="shared" si="38"/>
        <v>0</v>
      </c>
      <c r="R69" s="26">
        <f t="shared" si="38"/>
        <v>0</v>
      </c>
      <c r="S69" s="26">
        <f t="shared" si="38"/>
        <v>0</v>
      </c>
    </row>
    <row r="70" spans="1:19" ht="13" x14ac:dyDescent="0.25">
      <c r="A70" s="28" t="s">
        <v>185</v>
      </c>
      <c r="B70" s="311"/>
      <c r="C70" s="297"/>
      <c r="D70" s="297"/>
      <c r="E70" s="414"/>
      <c r="F70" s="426">
        <f>D70*E70</f>
        <v>0</v>
      </c>
      <c r="G70" s="156">
        <f>F70*'Consolidated Budget'!J$8</f>
        <v>0</v>
      </c>
      <c r="H70" s="425"/>
      <c r="I70" s="425"/>
      <c r="J70" s="372"/>
      <c r="K70" s="286"/>
      <c r="L70" s="179"/>
      <c r="M70" s="287"/>
      <c r="N70" s="286"/>
      <c r="O70" s="179"/>
      <c r="P70" s="287"/>
      <c r="Q70" s="291">
        <f t="shared" ref="Q70:Q77" si="39">I70+L70+O70</f>
        <v>0</v>
      </c>
      <c r="R70" s="22">
        <f t="shared" ref="R70:R77" si="40">$G70-Q70</f>
        <v>0</v>
      </c>
      <c r="S70" s="23">
        <f t="shared" si="17"/>
        <v>0</v>
      </c>
    </row>
    <row r="71" spans="1:19" ht="13" x14ac:dyDescent="0.25">
      <c r="A71" s="28" t="s">
        <v>186</v>
      </c>
      <c r="B71" s="288"/>
      <c r="C71" s="289"/>
      <c r="D71" s="289"/>
      <c r="E71" s="290"/>
      <c r="F71" s="21">
        <f t="shared" ref="F71:F77" si="41">D71*E71</f>
        <v>0</v>
      </c>
      <c r="G71" s="156">
        <f>F71*'Consolidated Budget'!J$8</f>
        <v>0</v>
      </c>
      <c r="H71" s="385"/>
      <c r="I71" s="385"/>
      <c r="J71" s="372"/>
      <c r="K71" s="286"/>
      <c r="L71" s="179"/>
      <c r="M71" s="287"/>
      <c r="N71" s="286"/>
      <c r="O71" s="179"/>
      <c r="P71" s="287"/>
      <c r="Q71" s="291">
        <f t="shared" si="39"/>
        <v>0</v>
      </c>
      <c r="R71" s="22">
        <f t="shared" si="40"/>
        <v>0</v>
      </c>
      <c r="S71" s="23">
        <f t="shared" si="17"/>
        <v>0</v>
      </c>
    </row>
    <row r="72" spans="1:19" ht="13" x14ac:dyDescent="0.25">
      <c r="A72" s="28" t="s">
        <v>187</v>
      </c>
      <c r="B72" s="288"/>
      <c r="C72" s="289"/>
      <c r="D72" s="289"/>
      <c r="E72" s="290"/>
      <c r="F72" s="21">
        <f t="shared" si="41"/>
        <v>0</v>
      </c>
      <c r="G72" s="156">
        <f>F72*'Consolidated Budget'!J$8</f>
        <v>0</v>
      </c>
      <c r="H72" s="385"/>
      <c r="I72" s="385"/>
      <c r="J72" s="372"/>
      <c r="K72" s="286"/>
      <c r="L72" s="179"/>
      <c r="M72" s="287"/>
      <c r="N72" s="286"/>
      <c r="O72" s="179"/>
      <c r="P72" s="287"/>
      <c r="Q72" s="291">
        <f t="shared" si="39"/>
        <v>0</v>
      </c>
      <c r="R72" s="22">
        <f t="shared" si="40"/>
        <v>0</v>
      </c>
      <c r="S72" s="23">
        <f t="shared" si="17"/>
        <v>0</v>
      </c>
    </row>
    <row r="73" spans="1:19" ht="13" x14ac:dyDescent="0.25">
      <c r="A73" s="28" t="s">
        <v>188</v>
      </c>
      <c r="B73" s="288"/>
      <c r="C73" s="289"/>
      <c r="D73" s="289"/>
      <c r="E73" s="290"/>
      <c r="F73" s="21">
        <f t="shared" si="41"/>
        <v>0</v>
      </c>
      <c r="G73" s="156">
        <f>F73*'Consolidated Budget'!J$8</f>
        <v>0</v>
      </c>
      <c r="H73" s="385"/>
      <c r="I73" s="385"/>
      <c r="J73" s="372"/>
      <c r="K73" s="286"/>
      <c r="L73" s="179"/>
      <c r="M73" s="287"/>
      <c r="N73" s="286"/>
      <c r="O73" s="179"/>
      <c r="P73" s="287"/>
      <c r="Q73" s="291">
        <f t="shared" si="39"/>
        <v>0</v>
      </c>
      <c r="R73" s="22">
        <f t="shared" si="40"/>
        <v>0</v>
      </c>
      <c r="S73" s="23">
        <f t="shared" si="17"/>
        <v>0</v>
      </c>
    </row>
    <row r="74" spans="1:19" ht="13" x14ac:dyDescent="0.25">
      <c r="A74" s="28" t="s">
        <v>189</v>
      </c>
      <c r="B74" s="288"/>
      <c r="C74" s="289"/>
      <c r="D74" s="289"/>
      <c r="E74" s="290"/>
      <c r="F74" s="21">
        <f t="shared" si="41"/>
        <v>0</v>
      </c>
      <c r="G74" s="156">
        <f>F74*'Consolidated Budget'!J$8</f>
        <v>0</v>
      </c>
      <c r="H74" s="385"/>
      <c r="I74" s="385"/>
      <c r="J74" s="372"/>
      <c r="K74" s="286"/>
      <c r="L74" s="179"/>
      <c r="M74" s="287"/>
      <c r="N74" s="286"/>
      <c r="O74" s="179"/>
      <c r="P74" s="287"/>
      <c r="Q74" s="291">
        <f t="shared" si="39"/>
        <v>0</v>
      </c>
      <c r="R74" s="22">
        <f t="shared" si="40"/>
        <v>0</v>
      </c>
      <c r="S74" s="23">
        <f t="shared" si="17"/>
        <v>0</v>
      </c>
    </row>
    <row r="75" spans="1:19" ht="13" x14ac:dyDescent="0.25">
      <c r="A75" s="28" t="s">
        <v>190</v>
      </c>
      <c r="B75" s="288"/>
      <c r="C75" s="289"/>
      <c r="D75" s="289"/>
      <c r="E75" s="290"/>
      <c r="F75" s="21">
        <f t="shared" si="41"/>
        <v>0</v>
      </c>
      <c r="G75" s="156">
        <f>F75*'Consolidated Budget'!J$8</f>
        <v>0</v>
      </c>
      <c r="H75" s="385"/>
      <c r="I75" s="385"/>
      <c r="J75" s="372"/>
      <c r="K75" s="286"/>
      <c r="L75" s="179"/>
      <c r="M75" s="287"/>
      <c r="N75" s="286"/>
      <c r="O75" s="179"/>
      <c r="P75" s="287"/>
      <c r="Q75" s="291">
        <f t="shared" si="39"/>
        <v>0</v>
      </c>
      <c r="R75" s="22">
        <f t="shared" si="40"/>
        <v>0</v>
      </c>
      <c r="S75" s="23">
        <f t="shared" si="17"/>
        <v>0</v>
      </c>
    </row>
    <row r="76" spans="1:19" ht="13" x14ac:dyDescent="0.25">
      <c r="A76" s="28" t="s">
        <v>191</v>
      </c>
      <c r="B76" s="288"/>
      <c r="C76" s="289"/>
      <c r="D76" s="289"/>
      <c r="E76" s="290"/>
      <c r="F76" s="21">
        <f t="shared" si="41"/>
        <v>0</v>
      </c>
      <c r="G76" s="156">
        <f>F76*'Consolidated Budget'!J$8</f>
        <v>0</v>
      </c>
      <c r="H76" s="385"/>
      <c r="I76" s="385"/>
      <c r="J76" s="372"/>
      <c r="K76" s="286"/>
      <c r="L76" s="179"/>
      <c r="M76" s="287"/>
      <c r="N76" s="286"/>
      <c r="O76" s="179"/>
      <c r="P76" s="287"/>
      <c r="Q76" s="291">
        <f t="shared" si="39"/>
        <v>0</v>
      </c>
      <c r="R76" s="22">
        <f t="shared" si="40"/>
        <v>0</v>
      </c>
      <c r="S76" s="23">
        <f t="shared" si="17"/>
        <v>0</v>
      </c>
    </row>
    <row r="77" spans="1:19" ht="13" x14ac:dyDescent="0.25">
      <c r="A77" s="28" t="s">
        <v>192</v>
      </c>
      <c r="B77" s="288"/>
      <c r="C77" s="289"/>
      <c r="D77" s="289"/>
      <c r="E77" s="290"/>
      <c r="F77" s="21">
        <f t="shared" si="41"/>
        <v>0</v>
      </c>
      <c r="G77" s="156">
        <f>F77*'Consolidated Budget'!J$8</f>
        <v>0</v>
      </c>
      <c r="H77" s="385"/>
      <c r="I77" s="385"/>
      <c r="J77" s="372"/>
      <c r="K77" s="286"/>
      <c r="L77" s="179"/>
      <c r="M77" s="287"/>
      <c r="N77" s="286"/>
      <c r="O77" s="179"/>
      <c r="P77" s="287"/>
      <c r="Q77" s="291">
        <f t="shared" si="39"/>
        <v>0</v>
      </c>
      <c r="R77" s="22">
        <f t="shared" si="40"/>
        <v>0</v>
      </c>
      <c r="S77" s="23">
        <f t="shared" si="17"/>
        <v>0</v>
      </c>
    </row>
    <row r="78" spans="1:19" ht="13" x14ac:dyDescent="0.25">
      <c r="A78" s="24" t="s">
        <v>193</v>
      </c>
      <c r="B78" s="25" t="s">
        <v>96</v>
      </c>
      <c r="C78" s="866"/>
      <c r="D78" s="866"/>
      <c r="E78" s="866"/>
      <c r="F78" s="26">
        <f>SUM(F79:F86)</f>
        <v>0</v>
      </c>
      <c r="G78" s="26">
        <f>SUM(G79:G86)</f>
        <v>0</v>
      </c>
      <c r="H78" s="387">
        <f t="shared" ref="H78:I78" si="42">SUM(H79:H86)</f>
        <v>0</v>
      </c>
      <c r="I78" s="387">
        <f t="shared" si="42"/>
        <v>0</v>
      </c>
      <c r="J78" s="372"/>
      <c r="K78" s="26">
        <f t="shared" ref="K78:L78" si="43">SUM(K79:K86)</f>
        <v>0</v>
      </c>
      <c r="L78" s="26">
        <f t="shared" si="43"/>
        <v>0</v>
      </c>
      <c r="M78" s="287"/>
      <c r="N78" s="26">
        <f t="shared" ref="N78:R78" si="44">SUM(N79:N86)</f>
        <v>0</v>
      </c>
      <c r="O78" s="26">
        <f t="shared" si="44"/>
        <v>0</v>
      </c>
      <c r="P78" s="26">
        <f t="shared" si="44"/>
        <v>0</v>
      </c>
      <c r="Q78" s="26">
        <f t="shared" si="44"/>
        <v>0</v>
      </c>
      <c r="R78" s="26">
        <f t="shared" si="44"/>
        <v>0</v>
      </c>
      <c r="S78" s="23">
        <f t="shared" si="17"/>
        <v>0</v>
      </c>
    </row>
    <row r="79" spans="1:19" ht="13" x14ac:dyDescent="0.25">
      <c r="A79" s="28" t="s">
        <v>194</v>
      </c>
      <c r="B79" s="311"/>
      <c r="C79" s="297"/>
      <c r="D79" s="297"/>
      <c r="E79" s="414"/>
      <c r="F79" s="424">
        <f t="shared" ref="F79:F86" si="45">D79*E79</f>
        <v>0</v>
      </c>
      <c r="G79" s="156">
        <f>F79*'Consolidated Budget'!J$8</f>
        <v>0</v>
      </c>
      <c r="H79" s="421"/>
      <c r="I79" s="422"/>
      <c r="J79" s="372"/>
      <c r="K79" s="286"/>
      <c r="L79" s="179"/>
      <c r="M79" s="287"/>
      <c r="N79" s="286"/>
      <c r="O79" s="179"/>
      <c r="P79" s="287"/>
      <c r="Q79" s="291">
        <f t="shared" ref="Q79:Q86" si="46">I79+L79+O79</f>
        <v>0</v>
      </c>
      <c r="R79" s="22">
        <f t="shared" ref="R79:R86" si="47">$G79-Q79</f>
        <v>0</v>
      </c>
      <c r="S79" s="23">
        <f t="shared" si="17"/>
        <v>0</v>
      </c>
    </row>
    <row r="80" spans="1:19" ht="13" x14ac:dyDescent="0.25">
      <c r="A80" s="28" t="s">
        <v>197</v>
      </c>
      <c r="B80" s="311"/>
      <c r="C80" s="297"/>
      <c r="D80" s="414"/>
      <c r="E80" s="297"/>
      <c r="F80" s="424">
        <f t="shared" si="45"/>
        <v>0</v>
      </c>
      <c r="G80" s="156">
        <f>F80*'Consolidated Budget'!J$8</f>
        <v>0</v>
      </c>
      <c r="H80" s="419"/>
      <c r="I80" s="420"/>
      <c r="J80" s="372"/>
      <c r="K80" s="286"/>
      <c r="L80" s="179"/>
      <c r="M80" s="287"/>
      <c r="N80" s="286"/>
      <c r="O80" s="179"/>
      <c r="P80" s="287"/>
      <c r="Q80" s="291">
        <f t="shared" si="46"/>
        <v>0</v>
      </c>
      <c r="R80" s="22">
        <f t="shared" si="47"/>
        <v>0</v>
      </c>
      <c r="S80" s="23">
        <f t="shared" si="17"/>
        <v>0</v>
      </c>
    </row>
    <row r="81" spans="1:19" ht="13" x14ac:dyDescent="0.25">
      <c r="A81" s="28" t="s">
        <v>199</v>
      </c>
      <c r="B81" s="311"/>
      <c r="C81" s="297"/>
      <c r="D81" s="414"/>
      <c r="E81" s="297"/>
      <c r="F81" s="424">
        <f t="shared" si="45"/>
        <v>0</v>
      </c>
      <c r="G81" s="156">
        <f>F81*'Consolidated Budget'!J$8</f>
        <v>0</v>
      </c>
      <c r="H81" s="419"/>
      <c r="I81" s="420"/>
      <c r="J81" s="372"/>
      <c r="K81" s="286"/>
      <c r="L81" s="179"/>
      <c r="M81" s="287"/>
      <c r="N81" s="286"/>
      <c r="O81" s="179"/>
      <c r="P81" s="287"/>
      <c r="Q81" s="291">
        <f t="shared" si="46"/>
        <v>0</v>
      </c>
      <c r="R81" s="22">
        <f t="shared" si="47"/>
        <v>0</v>
      </c>
      <c r="S81" s="23">
        <f t="shared" si="17"/>
        <v>0</v>
      </c>
    </row>
    <row r="82" spans="1:19" ht="13" x14ac:dyDescent="0.25">
      <c r="A82" s="28" t="s">
        <v>202</v>
      </c>
      <c r="B82" s="288"/>
      <c r="C82" s="289"/>
      <c r="D82" s="289"/>
      <c r="E82" s="290"/>
      <c r="F82" s="424">
        <f t="shared" si="45"/>
        <v>0</v>
      </c>
      <c r="G82" s="156">
        <f>F82*'Consolidated Budget'!J$8</f>
        <v>0</v>
      </c>
      <c r="H82" s="425"/>
      <c r="I82" s="425"/>
      <c r="J82" s="372"/>
      <c r="K82" s="286"/>
      <c r="L82" s="179"/>
      <c r="M82" s="287"/>
      <c r="N82" s="286"/>
      <c r="O82" s="179"/>
      <c r="P82" s="287"/>
      <c r="Q82" s="291">
        <f t="shared" si="46"/>
        <v>0</v>
      </c>
      <c r="R82" s="22">
        <f t="shared" si="47"/>
        <v>0</v>
      </c>
      <c r="S82" s="23">
        <f t="shared" si="17"/>
        <v>0</v>
      </c>
    </row>
    <row r="83" spans="1:19" ht="13" x14ac:dyDescent="0.25">
      <c r="A83" s="28" t="s">
        <v>203</v>
      </c>
      <c r="B83" s="288"/>
      <c r="C83" s="289"/>
      <c r="D83" s="289"/>
      <c r="E83" s="290"/>
      <c r="F83" s="424">
        <f t="shared" si="45"/>
        <v>0</v>
      </c>
      <c r="G83" s="156">
        <f>F83*'Consolidated Budget'!J$8</f>
        <v>0</v>
      </c>
      <c r="H83" s="425"/>
      <c r="I83" s="425"/>
      <c r="J83" s="372"/>
      <c r="K83" s="286"/>
      <c r="L83" s="179"/>
      <c r="M83" s="287"/>
      <c r="N83" s="286"/>
      <c r="O83" s="179"/>
      <c r="P83" s="287"/>
      <c r="Q83" s="291">
        <f t="shared" si="46"/>
        <v>0</v>
      </c>
      <c r="R83" s="22">
        <f t="shared" si="47"/>
        <v>0</v>
      </c>
      <c r="S83" s="23">
        <f t="shared" si="17"/>
        <v>0</v>
      </c>
    </row>
    <row r="84" spans="1:19" ht="13" x14ac:dyDescent="0.25">
      <c r="A84" s="28" t="s">
        <v>203</v>
      </c>
      <c r="B84" s="288"/>
      <c r="C84" s="289"/>
      <c r="D84" s="289"/>
      <c r="E84" s="290"/>
      <c r="F84" s="21">
        <f t="shared" si="45"/>
        <v>0</v>
      </c>
      <c r="G84" s="156">
        <f>F84*'Consolidated Budget'!J$8</f>
        <v>0</v>
      </c>
      <c r="H84" s="385"/>
      <c r="I84" s="385"/>
      <c r="J84" s="372"/>
      <c r="K84" s="286"/>
      <c r="L84" s="179"/>
      <c r="M84" s="287"/>
      <c r="N84" s="286"/>
      <c r="O84" s="179"/>
      <c r="P84" s="287"/>
      <c r="Q84" s="291">
        <f t="shared" si="46"/>
        <v>0</v>
      </c>
      <c r="R84" s="22">
        <f t="shared" si="47"/>
        <v>0</v>
      </c>
      <c r="S84" s="23">
        <f t="shared" si="17"/>
        <v>0</v>
      </c>
    </row>
    <row r="85" spans="1:19" ht="13" x14ac:dyDescent="0.25">
      <c r="A85" s="28" t="s">
        <v>203</v>
      </c>
      <c r="B85" s="288"/>
      <c r="C85" s="289"/>
      <c r="D85" s="289"/>
      <c r="E85" s="290"/>
      <c r="F85" s="21">
        <f t="shared" si="45"/>
        <v>0</v>
      </c>
      <c r="G85" s="156">
        <f>F85*'Consolidated Budget'!J$8</f>
        <v>0</v>
      </c>
      <c r="H85" s="385"/>
      <c r="I85" s="385"/>
      <c r="J85" s="372"/>
      <c r="K85" s="286"/>
      <c r="L85" s="179"/>
      <c r="M85" s="287"/>
      <c r="N85" s="286"/>
      <c r="O85" s="179"/>
      <c r="P85" s="287"/>
      <c r="Q85" s="291">
        <f t="shared" si="46"/>
        <v>0</v>
      </c>
      <c r="R85" s="22">
        <f t="shared" si="47"/>
        <v>0</v>
      </c>
      <c r="S85" s="23">
        <f t="shared" si="17"/>
        <v>0</v>
      </c>
    </row>
    <row r="86" spans="1:19" ht="13" x14ac:dyDescent="0.25">
      <c r="A86" s="28" t="s">
        <v>203</v>
      </c>
      <c r="B86" s="288"/>
      <c r="C86" s="289"/>
      <c r="D86" s="289"/>
      <c r="E86" s="290"/>
      <c r="F86" s="21">
        <f t="shared" si="45"/>
        <v>0</v>
      </c>
      <c r="G86" s="156">
        <f>F86*'Consolidated Budget'!J$8</f>
        <v>0</v>
      </c>
      <c r="H86" s="385"/>
      <c r="I86" s="385"/>
      <c r="J86" s="372"/>
      <c r="K86" s="286"/>
      <c r="L86" s="179"/>
      <c r="M86" s="287"/>
      <c r="N86" s="286"/>
      <c r="O86" s="179"/>
      <c r="P86" s="287"/>
      <c r="Q86" s="291">
        <f t="shared" si="46"/>
        <v>0</v>
      </c>
      <c r="R86" s="22">
        <f t="shared" si="47"/>
        <v>0</v>
      </c>
      <c r="S86" s="23">
        <f t="shared" si="17"/>
        <v>0</v>
      </c>
    </row>
    <row r="87" spans="1:19" ht="13" x14ac:dyDescent="0.25">
      <c r="A87" s="24" t="s">
        <v>204</v>
      </c>
      <c r="B87" s="25" t="s">
        <v>97</v>
      </c>
      <c r="C87" s="866"/>
      <c r="D87" s="866"/>
      <c r="E87" s="866"/>
      <c r="F87" s="26">
        <f>SUM(F88:F95)</f>
        <v>0</v>
      </c>
      <c r="G87" s="26">
        <f>SUM(G88:G95)</f>
        <v>0</v>
      </c>
      <c r="H87" s="387">
        <f t="shared" ref="H87:I87" si="48">SUM(H88:H95)</f>
        <v>0</v>
      </c>
      <c r="I87" s="387">
        <f t="shared" si="48"/>
        <v>0</v>
      </c>
      <c r="J87" s="372"/>
      <c r="K87" s="26">
        <f t="shared" ref="K87:L87" si="49">SUM(K88:K95)</f>
        <v>0</v>
      </c>
      <c r="L87" s="26">
        <f t="shared" si="49"/>
        <v>0</v>
      </c>
      <c r="M87" s="287"/>
      <c r="N87" s="26">
        <f t="shared" ref="N87:R87" si="50">SUM(N88:N95)</f>
        <v>0</v>
      </c>
      <c r="O87" s="26">
        <f t="shared" si="50"/>
        <v>0</v>
      </c>
      <c r="P87" s="26">
        <f t="shared" si="50"/>
        <v>0</v>
      </c>
      <c r="Q87" s="26">
        <f t="shared" si="50"/>
        <v>0</v>
      </c>
      <c r="R87" s="26">
        <f t="shared" si="50"/>
        <v>0</v>
      </c>
      <c r="S87" s="23">
        <f t="shared" si="17"/>
        <v>0</v>
      </c>
    </row>
    <row r="88" spans="1:19" ht="13" x14ac:dyDescent="0.25">
      <c r="A88" s="28" t="s">
        <v>205</v>
      </c>
      <c r="B88" s="311"/>
      <c r="C88" s="297"/>
      <c r="D88" s="297"/>
      <c r="E88" s="414"/>
      <c r="F88" s="424">
        <f t="shared" ref="F88:F95" si="51">D88*E88</f>
        <v>0</v>
      </c>
      <c r="G88" s="156">
        <f>F88*'Consolidated Budget'!J$8</f>
        <v>0</v>
      </c>
      <c r="H88" s="421"/>
      <c r="I88" s="422"/>
      <c r="J88" s="372"/>
      <c r="K88" s="286"/>
      <c r="L88" s="179"/>
      <c r="M88" s="287"/>
      <c r="N88" s="286"/>
      <c r="O88" s="179"/>
      <c r="P88" s="287"/>
      <c r="Q88" s="291">
        <f t="shared" ref="Q88:Q95" si="52">I88+L88+O88</f>
        <v>0</v>
      </c>
      <c r="R88" s="22">
        <f t="shared" ref="R88:R95" si="53">$G88-Q88</f>
        <v>0</v>
      </c>
      <c r="S88" s="23">
        <f t="shared" si="17"/>
        <v>0</v>
      </c>
    </row>
    <row r="89" spans="1:19" ht="13" x14ac:dyDescent="0.25">
      <c r="A89" s="28" t="s">
        <v>207</v>
      </c>
      <c r="B89" s="311"/>
      <c r="C89" s="297"/>
      <c r="D89" s="297"/>
      <c r="E89" s="414"/>
      <c r="F89" s="424">
        <f t="shared" si="51"/>
        <v>0</v>
      </c>
      <c r="G89" s="156">
        <f>F89*'Consolidated Budget'!J$8</f>
        <v>0</v>
      </c>
      <c r="H89" s="421"/>
      <c r="I89" s="422"/>
      <c r="J89" s="372"/>
      <c r="K89" s="286"/>
      <c r="L89" s="179"/>
      <c r="M89" s="287"/>
      <c r="N89" s="286"/>
      <c r="O89" s="179"/>
      <c r="P89" s="287"/>
      <c r="Q89" s="291">
        <f t="shared" si="52"/>
        <v>0</v>
      </c>
      <c r="R89" s="22">
        <f t="shared" si="53"/>
        <v>0</v>
      </c>
      <c r="S89" s="23">
        <f t="shared" si="17"/>
        <v>0</v>
      </c>
    </row>
    <row r="90" spans="1:19" ht="13" x14ac:dyDescent="0.25">
      <c r="A90" s="28" t="s">
        <v>210</v>
      </c>
      <c r="B90" s="288"/>
      <c r="C90" s="289"/>
      <c r="D90" s="289"/>
      <c r="E90" s="290"/>
      <c r="F90" s="424">
        <f t="shared" si="51"/>
        <v>0</v>
      </c>
      <c r="G90" s="156">
        <f>F90*'Consolidated Budget'!J$8</f>
        <v>0</v>
      </c>
      <c r="H90" s="425"/>
      <c r="I90" s="425"/>
      <c r="J90" s="372"/>
      <c r="K90" s="286"/>
      <c r="L90" s="179"/>
      <c r="M90" s="287"/>
      <c r="N90" s="286"/>
      <c r="O90" s="179"/>
      <c r="P90" s="287"/>
      <c r="Q90" s="291">
        <f t="shared" si="52"/>
        <v>0</v>
      </c>
      <c r="R90" s="22">
        <f t="shared" si="53"/>
        <v>0</v>
      </c>
      <c r="S90" s="23">
        <f t="shared" si="17"/>
        <v>0</v>
      </c>
    </row>
    <row r="91" spans="1:19" ht="13" x14ac:dyDescent="0.25">
      <c r="A91" s="28" t="s">
        <v>211</v>
      </c>
      <c r="B91" s="288"/>
      <c r="C91" s="289"/>
      <c r="D91" s="289"/>
      <c r="E91" s="290"/>
      <c r="F91" s="424">
        <f t="shared" si="51"/>
        <v>0</v>
      </c>
      <c r="G91" s="156">
        <f>F91*'Consolidated Budget'!J$8</f>
        <v>0</v>
      </c>
      <c r="H91" s="425"/>
      <c r="I91" s="425"/>
      <c r="J91" s="372"/>
      <c r="K91" s="286"/>
      <c r="L91" s="179"/>
      <c r="M91" s="287"/>
      <c r="N91" s="286"/>
      <c r="O91" s="179"/>
      <c r="P91" s="287"/>
      <c r="Q91" s="291">
        <f t="shared" si="52"/>
        <v>0</v>
      </c>
      <c r="R91" s="22">
        <f t="shared" si="53"/>
        <v>0</v>
      </c>
      <c r="S91" s="23">
        <f t="shared" si="17"/>
        <v>0</v>
      </c>
    </row>
    <row r="92" spans="1:19" ht="13" x14ac:dyDescent="0.25">
      <c r="A92" s="28" t="s">
        <v>212</v>
      </c>
      <c r="B92" s="288"/>
      <c r="C92" s="289"/>
      <c r="D92" s="289"/>
      <c r="E92" s="290"/>
      <c r="F92" s="424">
        <f t="shared" si="51"/>
        <v>0</v>
      </c>
      <c r="G92" s="156">
        <f>F92*'Consolidated Budget'!J$8</f>
        <v>0</v>
      </c>
      <c r="H92" s="425"/>
      <c r="I92" s="425"/>
      <c r="J92" s="372"/>
      <c r="K92" s="286"/>
      <c r="L92" s="179"/>
      <c r="M92" s="287"/>
      <c r="N92" s="286"/>
      <c r="O92" s="179"/>
      <c r="P92" s="287"/>
      <c r="Q92" s="291">
        <f t="shared" si="52"/>
        <v>0</v>
      </c>
      <c r="R92" s="22">
        <f t="shared" si="53"/>
        <v>0</v>
      </c>
      <c r="S92" s="23">
        <f t="shared" si="17"/>
        <v>0</v>
      </c>
    </row>
    <row r="93" spans="1:19" ht="13" x14ac:dyDescent="0.25">
      <c r="A93" s="28" t="s">
        <v>213</v>
      </c>
      <c r="B93" s="288"/>
      <c r="C93" s="289"/>
      <c r="D93" s="289"/>
      <c r="E93" s="290"/>
      <c r="F93" s="424">
        <f t="shared" si="51"/>
        <v>0</v>
      </c>
      <c r="G93" s="156">
        <f>F93*'Consolidated Budget'!J$8</f>
        <v>0</v>
      </c>
      <c r="H93" s="425"/>
      <c r="I93" s="425"/>
      <c r="J93" s="372"/>
      <c r="K93" s="286"/>
      <c r="L93" s="179"/>
      <c r="M93" s="287"/>
      <c r="N93" s="286"/>
      <c r="O93" s="179"/>
      <c r="P93" s="287"/>
      <c r="Q93" s="291">
        <f t="shared" si="52"/>
        <v>0</v>
      </c>
      <c r="R93" s="22">
        <f t="shared" si="53"/>
        <v>0</v>
      </c>
      <c r="S93" s="23">
        <f t="shared" si="17"/>
        <v>0</v>
      </c>
    </row>
    <row r="94" spans="1:19" ht="13" x14ac:dyDescent="0.25">
      <c r="A94" s="28" t="s">
        <v>214</v>
      </c>
      <c r="B94" s="288"/>
      <c r="C94" s="289"/>
      <c r="D94" s="289"/>
      <c r="E94" s="290"/>
      <c r="F94" s="21">
        <f t="shared" si="51"/>
        <v>0</v>
      </c>
      <c r="G94" s="156">
        <f>F94*'Consolidated Budget'!J$8</f>
        <v>0</v>
      </c>
      <c r="H94" s="385"/>
      <c r="I94" s="385"/>
      <c r="J94" s="372"/>
      <c r="K94" s="286"/>
      <c r="L94" s="179"/>
      <c r="M94" s="287"/>
      <c r="N94" s="286"/>
      <c r="O94" s="179"/>
      <c r="P94" s="287"/>
      <c r="Q94" s="291">
        <f t="shared" si="52"/>
        <v>0</v>
      </c>
      <c r="R94" s="22">
        <f t="shared" si="53"/>
        <v>0</v>
      </c>
      <c r="S94" s="23">
        <f t="shared" si="17"/>
        <v>0</v>
      </c>
    </row>
    <row r="95" spans="1:19" ht="13" x14ac:dyDescent="0.25">
      <c r="A95" s="28" t="s">
        <v>215</v>
      </c>
      <c r="B95" s="288"/>
      <c r="C95" s="289"/>
      <c r="D95" s="289"/>
      <c r="E95" s="290"/>
      <c r="F95" s="21">
        <f t="shared" si="51"/>
        <v>0</v>
      </c>
      <c r="G95" s="156">
        <f>F95*'Consolidated Budget'!J$8</f>
        <v>0</v>
      </c>
      <c r="H95" s="385"/>
      <c r="I95" s="385"/>
      <c r="J95" s="372"/>
      <c r="K95" s="286"/>
      <c r="L95" s="179"/>
      <c r="M95" s="287"/>
      <c r="N95" s="286"/>
      <c r="O95" s="179"/>
      <c r="P95" s="287"/>
      <c r="Q95" s="291">
        <f t="shared" si="52"/>
        <v>0</v>
      </c>
      <c r="R95" s="22">
        <f t="shared" si="53"/>
        <v>0</v>
      </c>
      <c r="S95" s="23">
        <f t="shared" si="17"/>
        <v>0</v>
      </c>
    </row>
    <row r="96" spans="1:19" ht="13" x14ac:dyDescent="0.25">
      <c r="A96" s="24" t="s">
        <v>216</v>
      </c>
      <c r="B96" s="25" t="s">
        <v>98</v>
      </c>
      <c r="C96" s="866"/>
      <c r="D96" s="866"/>
      <c r="E96" s="866"/>
      <c r="F96" s="26">
        <f>SUM(F97:F104)</f>
        <v>0</v>
      </c>
      <c r="G96" s="26">
        <f>SUM(G97:G104)</f>
        <v>0</v>
      </c>
      <c r="H96" s="387">
        <f t="shared" ref="H96:I96" si="54">SUM(H97:H104)</f>
        <v>0</v>
      </c>
      <c r="I96" s="387">
        <f t="shared" si="54"/>
        <v>0</v>
      </c>
      <c r="J96" s="372"/>
      <c r="K96" s="26">
        <f t="shared" ref="K96:L96" si="55">SUM(K97:K104)</f>
        <v>0</v>
      </c>
      <c r="L96" s="26">
        <f t="shared" si="55"/>
        <v>0</v>
      </c>
      <c r="M96" s="287"/>
      <c r="N96" s="26">
        <f t="shared" ref="N96:R96" si="56">SUM(N97:N104)</f>
        <v>0</v>
      </c>
      <c r="O96" s="26">
        <f t="shared" si="56"/>
        <v>0</v>
      </c>
      <c r="P96" s="26">
        <f t="shared" si="56"/>
        <v>0</v>
      </c>
      <c r="Q96" s="26">
        <f t="shared" si="56"/>
        <v>0</v>
      </c>
      <c r="R96" s="26">
        <f t="shared" si="56"/>
        <v>0</v>
      </c>
      <c r="S96" s="23">
        <f t="shared" si="17"/>
        <v>0</v>
      </c>
    </row>
    <row r="97" spans="1:19" ht="13" x14ac:dyDescent="0.25">
      <c r="A97" s="28" t="s">
        <v>217</v>
      </c>
      <c r="B97" s="288"/>
      <c r="C97" s="413"/>
      <c r="D97" s="414"/>
      <c r="E97" s="297"/>
      <c r="F97" s="424">
        <f t="shared" ref="F97:F104" si="57">D97*E97</f>
        <v>0</v>
      </c>
      <c r="G97" s="156">
        <f>F97*'Consolidated Budget'!J$8</f>
        <v>0</v>
      </c>
      <c r="H97" s="427"/>
      <c r="I97" s="428"/>
      <c r="J97" s="372"/>
      <c r="K97" s="286">
        <v>0</v>
      </c>
      <c r="L97" s="179">
        <v>0</v>
      </c>
      <c r="M97" s="287"/>
      <c r="N97" s="286"/>
      <c r="O97" s="179"/>
      <c r="P97" s="287"/>
      <c r="Q97" s="291">
        <f t="shared" ref="Q97:Q104" si="58">I97+L97+O97</f>
        <v>0</v>
      </c>
      <c r="R97" s="22">
        <f t="shared" ref="R97:R104" si="59">$G97-Q97</f>
        <v>0</v>
      </c>
      <c r="S97" s="23">
        <f t="shared" si="17"/>
        <v>0</v>
      </c>
    </row>
    <row r="98" spans="1:19" ht="13" x14ac:dyDescent="0.25">
      <c r="A98" s="28" t="s">
        <v>219</v>
      </c>
      <c r="B98" s="288"/>
      <c r="C98" s="289"/>
      <c r="D98" s="289"/>
      <c r="E98" s="290"/>
      <c r="F98" s="424">
        <f t="shared" si="57"/>
        <v>0</v>
      </c>
      <c r="G98" s="156">
        <f>F98*'Consolidated Budget'!J$8</f>
        <v>0</v>
      </c>
      <c r="H98" s="425"/>
      <c r="I98" s="425"/>
      <c r="J98" s="372"/>
      <c r="K98" s="286"/>
      <c r="L98" s="179"/>
      <c r="M98" s="287"/>
      <c r="N98" s="286"/>
      <c r="O98" s="179"/>
      <c r="P98" s="287"/>
      <c r="Q98" s="291">
        <f t="shared" si="58"/>
        <v>0</v>
      </c>
      <c r="R98" s="22">
        <f t="shared" si="59"/>
        <v>0</v>
      </c>
      <c r="S98" s="23">
        <f t="shared" ref="S98:S140" si="60">IFERROR(Q98/$G98,0)</f>
        <v>0</v>
      </c>
    </row>
    <row r="99" spans="1:19" ht="13" x14ac:dyDescent="0.25">
      <c r="A99" s="28" t="s">
        <v>220</v>
      </c>
      <c r="B99" s="288"/>
      <c r="C99" s="289"/>
      <c r="D99" s="289"/>
      <c r="E99" s="290"/>
      <c r="F99" s="424">
        <f t="shared" si="57"/>
        <v>0</v>
      </c>
      <c r="G99" s="156">
        <f>F99*'Consolidated Budget'!J$8</f>
        <v>0</v>
      </c>
      <c r="H99" s="425"/>
      <c r="I99" s="425"/>
      <c r="J99" s="372"/>
      <c r="K99" s="286"/>
      <c r="L99" s="179"/>
      <c r="M99" s="287"/>
      <c r="N99" s="286"/>
      <c r="O99" s="179"/>
      <c r="P99" s="287"/>
      <c r="Q99" s="291">
        <f t="shared" si="58"/>
        <v>0</v>
      </c>
      <c r="R99" s="22">
        <f t="shared" si="59"/>
        <v>0</v>
      </c>
      <c r="S99" s="23">
        <f t="shared" si="60"/>
        <v>0</v>
      </c>
    </row>
    <row r="100" spans="1:19" ht="13" x14ac:dyDescent="0.25">
      <c r="A100" s="28" t="s">
        <v>221</v>
      </c>
      <c r="B100" s="288"/>
      <c r="C100" s="289"/>
      <c r="D100" s="289"/>
      <c r="E100" s="290"/>
      <c r="F100" s="424">
        <f t="shared" si="57"/>
        <v>0</v>
      </c>
      <c r="G100" s="156">
        <f>F100*'Consolidated Budget'!J$8</f>
        <v>0</v>
      </c>
      <c r="H100" s="425"/>
      <c r="I100" s="425"/>
      <c r="J100" s="372"/>
      <c r="K100" s="286"/>
      <c r="L100" s="179"/>
      <c r="M100" s="287"/>
      <c r="N100" s="286"/>
      <c r="O100" s="179"/>
      <c r="P100" s="287"/>
      <c r="Q100" s="291">
        <f t="shared" si="58"/>
        <v>0</v>
      </c>
      <c r="R100" s="22">
        <f t="shared" si="59"/>
        <v>0</v>
      </c>
      <c r="S100" s="23">
        <f t="shared" si="60"/>
        <v>0</v>
      </c>
    </row>
    <row r="101" spans="1:19" ht="13" x14ac:dyDescent="0.25">
      <c r="A101" s="28" t="s">
        <v>222</v>
      </c>
      <c r="B101" s="288"/>
      <c r="C101" s="289"/>
      <c r="D101" s="289"/>
      <c r="E101" s="290"/>
      <c r="F101" s="21">
        <f t="shared" si="57"/>
        <v>0</v>
      </c>
      <c r="G101" s="156">
        <f>F101*'Consolidated Budget'!J$8</f>
        <v>0</v>
      </c>
      <c r="H101" s="385"/>
      <c r="I101" s="385"/>
      <c r="J101" s="372"/>
      <c r="K101" s="286"/>
      <c r="L101" s="179"/>
      <c r="M101" s="287"/>
      <c r="N101" s="286"/>
      <c r="O101" s="179"/>
      <c r="P101" s="287"/>
      <c r="Q101" s="291">
        <f t="shared" si="58"/>
        <v>0</v>
      </c>
      <c r="R101" s="22">
        <f t="shared" si="59"/>
        <v>0</v>
      </c>
      <c r="S101" s="23">
        <f t="shared" si="60"/>
        <v>0</v>
      </c>
    </row>
    <row r="102" spans="1:19" ht="13" x14ac:dyDescent="0.25">
      <c r="A102" s="28" t="s">
        <v>223</v>
      </c>
      <c r="B102" s="288"/>
      <c r="C102" s="289"/>
      <c r="D102" s="289"/>
      <c r="E102" s="290"/>
      <c r="F102" s="21">
        <f t="shared" si="57"/>
        <v>0</v>
      </c>
      <c r="G102" s="156">
        <f>F102*'Consolidated Budget'!J$8</f>
        <v>0</v>
      </c>
      <c r="H102" s="385"/>
      <c r="I102" s="385"/>
      <c r="J102" s="372"/>
      <c r="K102" s="286"/>
      <c r="L102" s="179"/>
      <c r="M102" s="287"/>
      <c r="N102" s="286"/>
      <c r="O102" s="179"/>
      <c r="P102" s="287"/>
      <c r="Q102" s="291">
        <f t="shared" si="58"/>
        <v>0</v>
      </c>
      <c r="R102" s="22">
        <f t="shared" si="59"/>
        <v>0</v>
      </c>
      <c r="S102" s="23">
        <f t="shared" si="60"/>
        <v>0</v>
      </c>
    </row>
    <row r="103" spans="1:19" ht="13" x14ac:dyDescent="0.25">
      <c r="A103" s="28" t="s">
        <v>224</v>
      </c>
      <c r="B103" s="288"/>
      <c r="C103" s="289"/>
      <c r="D103" s="289"/>
      <c r="E103" s="290"/>
      <c r="F103" s="21">
        <f t="shared" si="57"/>
        <v>0</v>
      </c>
      <c r="G103" s="156">
        <f>F103*'Consolidated Budget'!J$8</f>
        <v>0</v>
      </c>
      <c r="H103" s="385"/>
      <c r="I103" s="385"/>
      <c r="J103" s="372"/>
      <c r="K103" s="286"/>
      <c r="L103" s="179"/>
      <c r="M103" s="287"/>
      <c r="N103" s="286"/>
      <c r="O103" s="179"/>
      <c r="P103" s="287"/>
      <c r="Q103" s="291">
        <f t="shared" si="58"/>
        <v>0</v>
      </c>
      <c r="R103" s="22">
        <f t="shared" si="59"/>
        <v>0</v>
      </c>
      <c r="S103" s="23">
        <f t="shared" si="60"/>
        <v>0</v>
      </c>
    </row>
    <row r="104" spans="1:19" ht="13" x14ac:dyDescent="0.25">
      <c r="A104" s="28" t="s">
        <v>225</v>
      </c>
      <c r="B104" s="288"/>
      <c r="C104" s="289"/>
      <c r="D104" s="289"/>
      <c r="E104" s="290"/>
      <c r="F104" s="21">
        <f t="shared" si="57"/>
        <v>0</v>
      </c>
      <c r="G104" s="156">
        <f>F104*'Consolidated Budget'!J$8</f>
        <v>0</v>
      </c>
      <c r="H104" s="385"/>
      <c r="I104" s="385"/>
      <c r="J104" s="372"/>
      <c r="K104" s="286"/>
      <c r="L104" s="179"/>
      <c r="M104" s="287"/>
      <c r="N104" s="286"/>
      <c r="O104" s="179"/>
      <c r="P104" s="287"/>
      <c r="Q104" s="291">
        <f t="shared" si="58"/>
        <v>0</v>
      </c>
      <c r="R104" s="22">
        <f t="shared" si="59"/>
        <v>0</v>
      </c>
      <c r="S104" s="23">
        <f t="shared" si="60"/>
        <v>0</v>
      </c>
    </row>
    <row r="105" spans="1:19" ht="13" x14ac:dyDescent="0.25">
      <c r="A105" s="24" t="s">
        <v>226</v>
      </c>
      <c r="B105" s="25" t="s">
        <v>40</v>
      </c>
      <c r="C105" s="866"/>
      <c r="D105" s="866"/>
      <c r="E105" s="866"/>
      <c r="F105" s="26">
        <f>SUM(F106:F117)</f>
        <v>0</v>
      </c>
      <c r="G105" s="26">
        <f>SUM(G106:G117)</f>
        <v>0</v>
      </c>
      <c r="H105" s="387">
        <f t="shared" ref="H105:I105" si="61">SUM(H106:H117)</f>
        <v>0</v>
      </c>
      <c r="I105" s="387">
        <f t="shared" si="61"/>
        <v>0</v>
      </c>
      <c r="J105" s="372"/>
      <c r="K105" s="26">
        <f t="shared" ref="K105:L105" si="62">SUM(K106:K117)</f>
        <v>0</v>
      </c>
      <c r="L105" s="26">
        <f t="shared" si="62"/>
        <v>0</v>
      </c>
      <c r="M105" s="287"/>
      <c r="N105" s="26">
        <f t="shared" ref="N105:R105" si="63">SUM(N106:N117)</f>
        <v>0</v>
      </c>
      <c r="O105" s="26">
        <f t="shared" si="63"/>
        <v>0</v>
      </c>
      <c r="P105" s="26">
        <f t="shared" si="63"/>
        <v>0</v>
      </c>
      <c r="Q105" s="26">
        <f t="shared" si="63"/>
        <v>0</v>
      </c>
      <c r="R105" s="26">
        <f t="shared" si="63"/>
        <v>0</v>
      </c>
      <c r="S105" s="23">
        <f t="shared" si="60"/>
        <v>0</v>
      </c>
    </row>
    <row r="106" spans="1:19" ht="13" x14ac:dyDescent="0.25">
      <c r="A106" s="20" t="s">
        <v>227</v>
      </c>
      <c r="B106" s="288"/>
      <c r="C106" s="413"/>
      <c r="D106" s="297"/>
      <c r="E106" s="414"/>
      <c r="F106" s="424">
        <f>D106*E106</f>
        <v>0</v>
      </c>
      <c r="G106" s="156">
        <f>F106*'Consolidated Budget'!J$8</f>
        <v>0</v>
      </c>
      <c r="H106" s="427"/>
      <c r="I106" s="428"/>
      <c r="J106" s="372"/>
      <c r="K106" s="286"/>
      <c r="L106" s="179"/>
      <c r="M106" s="287"/>
      <c r="N106" s="286"/>
      <c r="O106" s="179"/>
      <c r="P106" s="287"/>
      <c r="Q106" s="291">
        <f t="shared" ref="Q106:Q117" si="64">I106+L106+O106</f>
        <v>0</v>
      </c>
      <c r="R106" s="22">
        <f t="shared" ref="R106:R117" si="65">$G106-Q106</f>
        <v>0</v>
      </c>
      <c r="S106" s="23">
        <f t="shared" si="60"/>
        <v>0</v>
      </c>
    </row>
    <row r="107" spans="1:19" ht="27" customHeight="1" x14ac:dyDescent="0.25">
      <c r="A107" s="20" t="s">
        <v>229</v>
      </c>
      <c r="B107" s="288"/>
      <c r="C107" s="413"/>
      <c r="D107" s="297"/>
      <c r="E107" s="414"/>
      <c r="F107" s="424">
        <f>D107*E107</f>
        <v>0</v>
      </c>
      <c r="G107" s="156">
        <f>F107*'Consolidated Budget'!J$8</f>
        <v>0</v>
      </c>
      <c r="H107" s="408"/>
      <c r="I107" s="429"/>
      <c r="J107" s="372"/>
      <c r="K107" s="286"/>
      <c r="L107" s="179"/>
      <c r="M107" s="287"/>
      <c r="N107" s="286"/>
      <c r="O107" s="179"/>
      <c r="P107" s="287"/>
      <c r="Q107" s="291">
        <f t="shared" si="64"/>
        <v>0</v>
      </c>
      <c r="R107" s="22">
        <f t="shared" si="65"/>
        <v>0</v>
      </c>
      <c r="S107" s="23">
        <f t="shared" si="60"/>
        <v>0</v>
      </c>
    </row>
    <row r="108" spans="1:19" ht="32.25" customHeight="1" x14ac:dyDescent="0.25">
      <c r="A108" s="20" t="s">
        <v>231</v>
      </c>
      <c r="B108" s="288"/>
      <c r="C108" s="413"/>
      <c r="D108" s="297"/>
      <c r="E108" s="414"/>
      <c r="F108" s="424">
        <f t="shared" ref="F108:F117" si="66">D108*E108</f>
        <v>0</v>
      </c>
      <c r="G108" s="156">
        <f>F108*'Consolidated Budget'!J$8</f>
        <v>0</v>
      </c>
      <c r="H108" s="408"/>
      <c r="I108" s="429"/>
      <c r="J108" s="372"/>
      <c r="K108" s="286"/>
      <c r="L108" s="179"/>
      <c r="M108" s="287"/>
      <c r="N108" s="286"/>
      <c r="O108" s="179"/>
      <c r="P108" s="287"/>
      <c r="Q108" s="291">
        <f t="shared" si="64"/>
        <v>0</v>
      </c>
      <c r="R108" s="22">
        <f t="shared" si="65"/>
        <v>0</v>
      </c>
      <c r="S108" s="23">
        <f t="shared" si="60"/>
        <v>0</v>
      </c>
    </row>
    <row r="109" spans="1:19" ht="13" x14ac:dyDescent="0.25">
      <c r="A109" s="20" t="s">
        <v>233</v>
      </c>
      <c r="B109" s="288"/>
      <c r="C109" s="413"/>
      <c r="D109" s="297"/>
      <c r="E109" s="414"/>
      <c r="F109" s="424">
        <f t="shared" si="66"/>
        <v>0</v>
      </c>
      <c r="G109" s="156">
        <f>F109*'Consolidated Budget'!J$8</f>
        <v>0</v>
      </c>
      <c r="H109" s="408"/>
      <c r="I109" s="429"/>
      <c r="J109" s="372"/>
      <c r="K109" s="286"/>
      <c r="L109" s="179"/>
      <c r="M109" s="287"/>
      <c r="N109" s="286"/>
      <c r="O109" s="179"/>
      <c r="P109" s="287"/>
      <c r="Q109" s="291">
        <f t="shared" si="64"/>
        <v>0</v>
      </c>
      <c r="R109" s="22">
        <f t="shared" si="65"/>
        <v>0</v>
      </c>
      <c r="S109" s="23">
        <f t="shared" si="60"/>
        <v>0</v>
      </c>
    </row>
    <row r="110" spans="1:19" ht="13" x14ac:dyDescent="0.25">
      <c r="A110" s="20" t="s">
        <v>235</v>
      </c>
      <c r="B110" s="288"/>
      <c r="C110" s="413"/>
      <c r="D110" s="297"/>
      <c r="E110" s="414"/>
      <c r="F110" s="424">
        <f t="shared" si="66"/>
        <v>0</v>
      </c>
      <c r="G110" s="156">
        <f>F110*'Consolidated Budget'!J$8</f>
        <v>0</v>
      </c>
      <c r="H110" s="408"/>
      <c r="I110" s="429"/>
      <c r="J110" s="372"/>
      <c r="K110" s="286"/>
      <c r="L110" s="179"/>
      <c r="M110" s="287"/>
      <c r="N110" s="286"/>
      <c r="O110" s="179"/>
      <c r="P110" s="287"/>
      <c r="Q110" s="291">
        <f t="shared" si="64"/>
        <v>0</v>
      </c>
      <c r="R110" s="22">
        <f t="shared" si="65"/>
        <v>0</v>
      </c>
      <c r="S110" s="23">
        <f t="shared" si="60"/>
        <v>0</v>
      </c>
    </row>
    <row r="111" spans="1:19" ht="13" x14ac:dyDescent="0.25">
      <c r="A111" s="20" t="s">
        <v>237</v>
      </c>
      <c r="B111" s="288"/>
      <c r="C111" s="413"/>
      <c r="D111" s="297"/>
      <c r="E111" s="414"/>
      <c r="F111" s="424">
        <v>0</v>
      </c>
      <c r="G111" s="156">
        <f>F111*'Consolidated Budget'!J$8</f>
        <v>0</v>
      </c>
      <c r="H111" s="408"/>
      <c r="I111" s="429"/>
      <c r="J111" s="372"/>
      <c r="K111" s="286"/>
      <c r="L111" s="179"/>
      <c r="M111" s="287"/>
      <c r="N111" s="286"/>
      <c r="O111" s="179"/>
      <c r="P111" s="287"/>
      <c r="Q111" s="291">
        <f t="shared" si="64"/>
        <v>0</v>
      </c>
      <c r="R111" s="22">
        <f t="shared" si="65"/>
        <v>0</v>
      </c>
      <c r="S111" s="23">
        <f t="shared" si="60"/>
        <v>0</v>
      </c>
    </row>
    <row r="112" spans="1:19" ht="13" x14ac:dyDescent="0.25">
      <c r="A112" s="20" t="s">
        <v>240</v>
      </c>
      <c r="B112" s="288"/>
      <c r="C112" s="413"/>
      <c r="D112" s="297"/>
      <c r="E112" s="414"/>
      <c r="F112" s="424">
        <f t="shared" si="66"/>
        <v>0</v>
      </c>
      <c r="G112" s="156">
        <f>F112*'Consolidated Budget'!J$8</f>
        <v>0</v>
      </c>
      <c r="H112" s="408"/>
      <c r="I112" s="429"/>
      <c r="J112" s="372"/>
      <c r="K112" s="286"/>
      <c r="L112" s="179"/>
      <c r="M112" s="287"/>
      <c r="N112" s="286"/>
      <c r="O112" s="179"/>
      <c r="P112" s="287"/>
      <c r="Q112" s="291">
        <f t="shared" si="64"/>
        <v>0</v>
      </c>
      <c r="R112" s="22">
        <f t="shared" si="65"/>
        <v>0</v>
      </c>
      <c r="S112" s="23">
        <f t="shared" si="60"/>
        <v>0</v>
      </c>
    </row>
    <row r="113" spans="1:19" ht="13" x14ac:dyDescent="0.25">
      <c r="A113" s="20" t="s">
        <v>242</v>
      </c>
      <c r="B113" s="288"/>
      <c r="C113" s="413"/>
      <c r="D113" s="297"/>
      <c r="E113" s="414"/>
      <c r="F113" s="424">
        <v>0</v>
      </c>
      <c r="G113" s="156">
        <f>F113*'Consolidated Budget'!J$8</f>
        <v>0</v>
      </c>
      <c r="H113" s="408"/>
      <c r="I113" s="429"/>
      <c r="J113" s="372"/>
      <c r="K113" s="286"/>
      <c r="L113" s="179"/>
      <c r="M113" s="287"/>
      <c r="N113" s="286"/>
      <c r="O113" s="179"/>
      <c r="P113" s="287"/>
      <c r="Q113" s="291">
        <f t="shared" si="64"/>
        <v>0</v>
      </c>
      <c r="R113" s="22">
        <f t="shared" si="65"/>
        <v>0</v>
      </c>
      <c r="S113" s="23">
        <f t="shared" si="60"/>
        <v>0</v>
      </c>
    </row>
    <row r="114" spans="1:19" ht="13" x14ac:dyDescent="0.25">
      <c r="A114" s="20" t="s">
        <v>244</v>
      </c>
      <c r="B114" s="288"/>
      <c r="C114" s="413"/>
      <c r="D114" s="297"/>
      <c r="E114" s="414"/>
      <c r="F114" s="424">
        <f t="shared" si="66"/>
        <v>0</v>
      </c>
      <c r="G114" s="156">
        <f>F114*'Consolidated Budget'!J$8</f>
        <v>0</v>
      </c>
      <c r="H114" s="408"/>
      <c r="I114" s="429"/>
      <c r="J114" s="372"/>
      <c r="K114" s="286"/>
      <c r="L114" s="179"/>
      <c r="M114" s="287"/>
      <c r="N114" s="286"/>
      <c r="O114" s="179"/>
      <c r="P114" s="287"/>
      <c r="Q114" s="291">
        <f t="shared" si="64"/>
        <v>0</v>
      </c>
      <c r="R114" s="22">
        <f t="shared" si="65"/>
        <v>0</v>
      </c>
      <c r="S114" s="23">
        <f t="shared" si="60"/>
        <v>0</v>
      </c>
    </row>
    <row r="115" spans="1:19" ht="13" x14ac:dyDescent="0.25">
      <c r="A115" s="20" t="s">
        <v>246</v>
      </c>
      <c r="B115" s="288"/>
      <c r="C115" s="413"/>
      <c r="D115" s="297"/>
      <c r="E115" s="414"/>
      <c r="F115" s="424">
        <v>0</v>
      </c>
      <c r="G115" s="156">
        <f>F115*'Consolidated Budget'!J$8</f>
        <v>0</v>
      </c>
      <c r="H115" s="408"/>
      <c r="I115" s="429"/>
      <c r="J115" s="372"/>
      <c r="K115" s="286"/>
      <c r="L115" s="179"/>
      <c r="M115" s="287"/>
      <c r="N115" s="286"/>
      <c r="O115" s="179"/>
      <c r="P115" s="287"/>
      <c r="Q115" s="291">
        <f t="shared" si="64"/>
        <v>0</v>
      </c>
      <c r="R115" s="22">
        <f t="shared" si="65"/>
        <v>0</v>
      </c>
      <c r="S115" s="23">
        <f t="shared" si="60"/>
        <v>0</v>
      </c>
    </row>
    <row r="116" spans="1:19" ht="34.5" customHeight="1" x14ac:dyDescent="0.25">
      <c r="A116" s="20" t="s">
        <v>249</v>
      </c>
      <c r="B116" s="288"/>
      <c r="C116" s="413"/>
      <c r="D116" s="297"/>
      <c r="E116" s="414"/>
      <c r="F116" s="424">
        <f t="shared" si="66"/>
        <v>0</v>
      </c>
      <c r="G116" s="156">
        <f>F116*'Consolidated Budget'!J$8</f>
        <v>0</v>
      </c>
      <c r="H116" s="408"/>
      <c r="I116" s="429"/>
      <c r="J116" s="372"/>
      <c r="K116" s="286"/>
      <c r="L116" s="179"/>
      <c r="M116" s="287"/>
      <c r="N116" s="286"/>
      <c r="O116" s="179"/>
      <c r="P116" s="287"/>
      <c r="Q116" s="291">
        <f t="shared" si="64"/>
        <v>0</v>
      </c>
      <c r="R116" s="22">
        <f t="shared" si="65"/>
        <v>0</v>
      </c>
      <c r="S116" s="23">
        <f t="shared" si="60"/>
        <v>0</v>
      </c>
    </row>
    <row r="117" spans="1:19" ht="13" x14ac:dyDescent="0.25">
      <c r="A117" s="20" t="s">
        <v>251</v>
      </c>
      <c r="B117" s="288"/>
      <c r="C117" s="413"/>
      <c r="D117" s="297"/>
      <c r="E117" s="414"/>
      <c r="F117" s="424">
        <f t="shared" si="66"/>
        <v>0</v>
      </c>
      <c r="G117" s="156">
        <f>F117*'Consolidated Budget'!J$8</f>
        <v>0</v>
      </c>
      <c r="H117" s="408">
        <v>0</v>
      </c>
      <c r="I117" s="429">
        <v>0</v>
      </c>
      <c r="J117" s="372"/>
      <c r="K117" s="286"/>
      <c r="L117" s="179"/>
      <c r="M117" s="287"/>
      <c r="N117" s="286"/>
      <c r="O117" s="179"/>
      <c r="P117" s="287"/>
      <c r="Q117" s="291">
        <f t="shared" si="64"/>
        <v>0</v>
      </c>
      <c r="R117" s="22">
        <f t="shared" si="65"/>
        <v>0</v>
      </c>
      <c r="S117" s="23">
        <f t="shared" si="60"/>
        <v>0</v>
      </c>
    </row>
    <row r="118" spans="1:19" ht="13" hidden="1" x14ac:dyDescent="0.25">
      <c r="A118" s="24" t="s">
        <v>253</v>
      </c>
      <c r="B118" s="25"/>
      <c r="C118" s="866"/>
      <c r="D118" s="866"/>
      <c r="E118" s="866"/>
      <c r="F118" s="26">
        <f>SUM(F119:F126)</f>
        <v>0</v>
      </c>
      <c r="G118" s="26">
        <f>SUM(G119:G126)</f>
        <v>0</v>
      </c>
      <c r="H118" s="387">
        <f t="shared" ref="H118:I118" si="67">SUM(H119:H126)</f>
        <v>0</v>
      </c>
      <c r="I118" s="387">
        <f t="shared" si="67"/>
        <v>0</v>
      </c>
      <c r="J118" s="372"/>
      <c r="K118" s="26">
        <f t="shared" ref="K118:L118" si="68">SUM(K119:K126)</f>
        <v>0</v>
      </c>
      <c r="L118" s="26">
        <f t="shared" si="68"/>
        <v>0</v>
      </c>
      <c r="M118" s="287"/>
      <c r="N118" s="26">
        <f t="shared" ref="N118:R118" si="69">SUM(N119:N126)</f>
        <v>0</v>
      </c>
      <c r="O118" s="26">
        <f t="shared" si="69"/>
        <v>0</v>
      </c>
      <c r="P118" s="26">
        <f t="shared" si="69"/>
        <v>0</v>
      </c>
      <c r="Q118" s="26">
        <f t="shared" si="69"/>
        <v>0</v>
      </c>
      <c r="R118" s="26">
        <f t="shared" si="69"/>
        <v>0</v>
      </c>
      <c r="S118" s="23">
        <f t="shared" si="60"/>
        <v>0</v>
      </c>
    </row>
    <row r="119" spans="1:19" ht="13" hidden="1" x14ac:dyDescent="0.25">
      <c r="A119" s="20" t="s">
        <v>254</v>
      </c>
      <c r="B119" s="288"/>
      <c r="C119" s="289"/>
      <c r="D119" s="289"/>
      <c r="E119" s="290"/>
      <c r="F119" s="424">
        <f t="shared" ref="F119:F126" si="70">D119*E119</f>
        <v>0</v>
      </c>
      <c r="G119" s="156">
        <f>F119*'Consolidated Budget'!J$8</f>
        <v>0</v>
      </c>
      <c r="H119" s="425"/>
      <c r="I119" s="425"/>
      <c r="J119" s="372"/>
      <c r="K119" s="286">
        <v>0</v>
      </c>
      <c r="L119" s="179">
        <v>0</v>
      </c>
      <c r="M119" s="287"/>
      <c r="N119" s="286"/>
      <c r="O119" s="179"/>
      <c r="P119" s="287"/>
      <c r="Q119" s="291">
        <f t="shared" ref="Q119:Q126" si="71">I119+L119+O119</f>
        <v>0</v>
      </c>
      <c r="R119" s="22">
        <f t="shared" ref="R119:R126" si="72">$G119-Q119</f>
        <v>0</v>
      </c>
      <c r="S119" s="23">
        <f t="shared" si="60"/>
        <v>0</v>
      </c>
    </row>
    <row r="120" spans="1:19" ht="13" hidden="1" x14ac:dyDescent="0.25">
      <c r="A120" s="20" t="s">
        <v>256</v>
      </c>
      <c r="B120" s="288"/>
      <c r="C120" s="289"/>
      <c r="D120" s="289"/>
      <c r="E120" s="290"/>
      <c r="F120" s="424">
        <f t="shared" si="70"/>
        <v>0</v>
      </c>
      <c r="G120" s="156">
        <f>F120*'Consolidated Budget'!J$8</f>
        <v>0</v>
      </c>
      <c r="H120" s="425"/>
      <c r="I120" s="425"/>
      <c r="J120" s="372"/>
      <c r="K120" s="286">
        <v>0</v>
      </c>
      <c r="L120" s="179">
        <v>0</v>
      </c>
      <c r="M120" s="287"/>
      <c r="N120" s="286"/>
      <c r="O120" s="179"/>
      <c r="P120" s="287"/>
      <c r="Q120" s="291">
        <f t="shared" si="71"/>
        <v>0</v>
      </c>
      <c r="R120" s="22">
        <f t="shared" si="72"/>
        <v>0</v>
      </c>
      <c r="S120" s="23">
        <f t="shared" si="60"/>
        <v>0</v>
      </c>
    </row>
    <row r="121" spans="1:19" ht="13" hidden="1" x14ac:dyDescent="0.25">
      <c r="A121" s="20" t="s">
        <v>259</v>
      </c>
      <c r="B121" s="288"/>
      <c r="C121" s="289"/>
      <c r="D121" s="289"/>
      <c r="E121" s="290"/>
      <c r="F121" s="424">
        <f t="shared" si="70"/>
        <v>0</v>
      </c>
      <c r="G121" s="156">
        <f>F121*'Consolidated Budget'!J$8</f>
        <v>0</v>
      </c>
      <c r="H121" s="425"/>
      <c r="I121" s="425"/>
      <c r="J121" s="372"/>
      <c r="K121" s="286"/>
      <c r="L121" s="179"/>
      <c r="M121" s="287"/>
      <c r="N121" s="286"/>
      <c r="O121" s="179"/>
      <c r="P121" s="287"/>
      <c r="Q121" s="291">
        <f t="shared" si="71"/>
        <v>0</v>
      </c>
      <c r="R121" s="22">
        <f t="shared" si="72"/>
        <v>0</v>
      </c>
      <c r="S121" s="23">
        <f t="shared" si="60"/>
        <v>0</v>
      </c>
    </row>
    <row r="122" spans="1:19" ht="13" hidden="1" x14ac:dyDescent="0.25">
      <c r="A122" s="20" t="s">
        <v>260</v>
      </c>
      <c r="B122" s="288"/>
      <c r="C122" s="289"/>
      <c r="D122" s="289"/>
      <c r="E122" s="290"/>
      <c r="F122" s="424">
        <f t="shared" si="70"/>
        <v>0</v>
      </c>
      <c r="G122" s="156">
        <f>F122*'Consolidated Budget'!J$8</f>
        <v>0</v>
      </c>
      <c r="H122" s="425"/>
      <c r="I122" s="425"/>
      <c r="J122" s="372"/>
      <c r="K122" s="286"/>
      <c r="L122" s="179"/>
      <c r="M122" s="287"/>
      <c r="N122" s="286"/>
      <c r="O122" s="179"/>
      <c r="P122" s="287"/>
      <c r="Q122" s="291">
        <f t="shared" si="71"/>
        <v>0</v>
      </c>
      <c r="R122" s="22">
        <f t="shared" si="72"/>
        <v>0</v>
      </c>
      <c r="S122" s="23">
        <f t="shared" si="60"/>
        <v>0</v>
      </c>
    </row>
    <row r="123" spans="1:19" ht="13" hidden="1" x14ac:dyDescent="0.25">
      <c r="A123" s="20" t="s">
        <v>261</v>
      </c>
      <c r="B123" s="288"/>
      <c r="C123" s="289"/>
      <c r="D123" s="289"/>
      <c r="E123" s="290"/>
      <c r="F123" s="21">
        <f t="shared" si="70"/>
        <v>0</v>
      </c>
      <c r="G123" s="156">
        <f>F123*'Consolidated Budget'!J$8</f>
        <v>0</v>
      </c>
      <c r="H123" s="385"/>
      <c r="I123" s="385"/>
      <c r="J123" s="372"/>
      <c r="K123" s="286"/>
      <c r="L123" s="179"/>
      <c r="M123" s="287"/>
      <c r="N123" s="286"/>
      <c r="O123" s="179"/>
      <c r="P123" s="287"/>
      <c r="Q123" s="291">
        <f t="shared" si="71"/>
        <v>0</v>
      </c>
      <c r="R123" s="22">
        <f t="shared" si="72"/>
        <v>0</v>
      </c>
      <c r="S123" s="23">
        <f t="shared" si="60"/>
        <v>0</v>
      </c>
    </row>
    <row r="124" spans="1:19" ht="13" hidden="1" x14ac:dyDescent="0.25">
      <c r="A124" s="20" t="s">
        <v>262</v>
      </c>
      <c r="B124" s="288"/>
      <c r="C124" s="289"/>
      <c r="D124" s="289"/>
      <c r="E124" s="290"/>
      <c r="F124" s="21">
        <f t="shared" si="70"/>
        <v>0</v>
      </c>
      <c r="G124" s="156">
        <f>F124*'Consolidated Budget'!J$8</f>
        <v>0</v>
      </c>
      <c r="H124" s="385"/>
      <c r="I124" s="385"/>
      <c r="J124" s="372"/>
      <c r="K124" s="286"/>
      <c r="L124" s="179"/>
      <c r="M124" s="287"/>
      <c r="N124" s="286"/>
      <c r="O124" s="179"/>
      <c r="P124" s="287"/>
      <c r="Q124" s="291">
        <f t="shared" si="71"/>
        <v>0</v>
      </c>
      <c r="R124" s="22">
        <f t="shared" si="72"/>
        <v>0</v>
      </c>
      <c r="S124" s="23">
        <f t="shared" si="60"/>
        <v>0</v>
      </c>
    </row>
    <row r="125" spans="1:19" ht="13" hidden="1" x14ac:dyDescent="0.25">
      <c r="A125" s="20" t="s">
        <v>263</v>
      </c>
      <c r="B125" s="288"/>
      <c r="C125" s="289"/>
      <c r="D125" s="289"/>
      <c r="E125" s="290"/>
      <c r="F125" s="21">
        <f t="shared" si="70"/>
        <v>0</v>
      </c>
      <c r="G125" s="156">
        <f>F125*'Consolidated Budget'!J$8</f>
        <v>0</v>
      </c>
      <c r="H125" s="385"/>
      <c r="I125" s="385"/>
      <c r="J125" s="372"/>
      <c r="K125" s="286"/>
      <c r="L125" s="179"/>
      <c r="M125" s="287"/>
      <c r="N125" s="286"/>
      <c r="O125" s="179"/>
      <c r="P125" s="287"/>
      <c r="Q125" s="291">
        <f t="shared" si="71"/>
        <v>0</v>
      </c>
      <c r="R125" s="22">
        <f t="shared" si="72"/>
        <v>0</v>
      </c>
      <c r="S125" s="23">
        <f t="shared" si="60"/>
        <v>0</v>
      </c>
    </row>
    <row r="126" spans="1:19" ht="13" hidden="1" x14ac:dyDescent="0.25">
      <c r="A126" s="20" t="s">
        <v>264</v>
      </c>
      <c r="B126" s="288"/>
      <c r="C126" s="289"/>
      <c r="D126" s="289"/>
      <c r="E126" s="290"/>
      <c r="F126" s="21">
        <f t="shared" si="70"/>
        <v>0</v>
      </c>
      <c r="G126" s="156">
        <f>F126*'Consolidated Budget'!J$8</f>
        <v>0</v>
      </c>
      <c r="H126" s="385"/>
      <c r="I126" s="385"/>
      <c r="J126" s="372"/>
      <c r="K126" s="286"/>
      <c r="L126" s="179"/>
      <c r="M126" s="287"/>
      <c r="N126" s="286"/>
      <c r="O126" s="179"/>
      <c r="P126" s="287"/>
      <c r="Q126" s="291">
        <f t="shared" si="71"/>
        <v>0</v>
      </c>
      <c r="R126" s="22">
        <f t="shared" si="72"/>
        <v>0</v>
      </c>
      <c r="S126" s="23">
        <f t="shared" si="60"/>
        <v>0</v>
      </c>
    </row>
    <row r="127" spans="1:19" ht="13" hidden="1" x14ac:dyDescent="0.25">
      <c r="A127" s="24" t="s">
        <v>265</v>
      </c>
      <c r="B127" s="25"/>
      <c r="C127" s="866"/>
      <c r="D127" s="866"/>
      <c r="E127" s="866"/>
      <c r="F127" s="26">
        <f>SUM(F128:F139)</f>
        <v>0</v>
      </c>
      <c r="G127" s="26">
        <f>SUM(G128:G139)</f>
        <v>0</v>
      </c>
      <c r="H127" s="387">
        <f t="shared" ref="H127:I127" si="73">SUM(H128:H139)</f>
        <v>0</v>
      </c>
      <c r="I127" s="387">
        <f t="shared" si="73"/>
        <v>0</v>
      </c>
      <c r="J127" s="372"/>
      <c r="K127" s="26">
        <f t="shared" ref="K127:L127" si="74">SUM(K128:K139)</f>
        <v>0</v>
      </c>
      <c r="L127" s="26">
        <f t="shared" si="74"/>
        <v>0</v>
      </c>
      <c r="M127" s="287"/>
      <c r="N127" s="26">
        <f t="shared" ref="N127:R127" si="75">SUM(N128:N139)</f>
        <v>0</v>
      </c>
      <c r="O127" s="26">
        <f t="shared" si="75"/>
        <v>0</v>
      </c>
      <c r="P127" s="26">
        <f t="shared" si="75"/>
        <v>0</v>
      </c>
      <c r="Q127" s="26">
        <f t="shared" si="75"/>
        <v>0</v>
      </c>
      <c r="R127" s="26">
        <f t="shared" si="75"/>
        <v>0</v>
      </c>
      <c r="S127" s="23">
        <f t="shared" si="60"/>
        <v>0</v>
      </c>
    </row>
    <row r="128" spans="1:19" ht="13" hidden="1" x14ac:dyDescent="0.25">
      <c r="A128" s="20" t="s">
        <v>266</v>
      </c>
      <c r="B128" s="288"/>
      <c r="C128" s="289"/>
      <c r="D128" s="430"/>
      <c r="E128" s="431"/>
      <c r="F128" s="424">
        <f t="shared" ref="F128:F135" si="76">D128*E128</f>
        <v>0</v>
      </c>
      <c r="G128" s="156">
        <f>F128*'Consolidated Budget'!J$8</f>
        <v>0</v>
      </c>
      <c r="H128" s="425"/>
      <c r="I128" s="425"/>
      <c r="J128" s="372"/>
      <c r="K128" s="286"/>
      <c r="L128" s="179"/>
      <c r="M128" s="287"/>
      <c r="N128" s="286"/>
      <c r="O128" s="179"/>
      <c r="P128" s="287"/>
      <c r="Q128" s="291">
        <f t="shared" ref="Q128:Q139" si="77">I128+L128+O128</f>
        <v>0</v>
      </c>
      <c r="R128" s="22">
        <f t="shared" ref="R128:R139" si="78">$G128-Q128</f>
        <v>0</v>
      </c>
      <c r="S128" s="23">
        <f t="shared" si="60"/>
        <v>0</v>
      </c>
    </row>
    <row r="129" spans="1:19" ht="13" hidden="1" x14ac:dyDescent="0.25">
      <c r="A129" s="20" t="s">
        <v>268</v>
      </c>
      <c r="B129" s="288"/>
      <c r="C129" s="289"/>
      <c r="D129" s="430"/>
      <c r="E129" s="431"/>
      <c r="F129" s="424">
        <f t="shared" si="76"/>
        <v>0</v>
      </c>
      <c r="G129" s="156">
        <f>F129*'Consolidated Budget'!J$8</f>
        <v>0</v>
      </c>
      <c r="H129" s="425"/>
      <c r="I129" s="425"/>
      <c r="J129" s="372"/>
      <c r="K129" s="286"/>
      <c r="L129" s="179"/>
      <c r="M129" s="287"/>
      <c r="N129" s="286"/>
      <c r="O129" s="179"/>
      <c r="P129" s="287"/>
      <c r="Q129" s="291">
        <f t="shared" si="77"/>
        <v>0</v>
      </c>
      <c r="R129" s="22">
        <f t="shared" si="78"/>
        <v>0</v>
      </c>
      <c r="S129" s="23">
        <f t="shared" si="60"/>
        <v>0</v>
      </c>
    </row>
    <row r="130" spans="1:19" ht="13" hidden="1" x14ac:dyDescent="0.25">
      <c r="A130" s="20" t="s">
        <v>270</v>
      </c>
      <c r="B130" s="288"/>
      <c r="C130" s="289"/>
      <c r="D130" s="430"/>
      <c r="E130" s="431"/>
      <c r="F130" s="424">
        <f t="shared" si="76"/>
        <v>0</v>
      </c>
      <c r="G130" s="156">
        <f>F130*'Consolidated Budget'!J$8</f>
        <v>0</v>
      </c>
      <c r="H130" s="425"/>
      <c r="I130" s="425"/>
      <c r="J130" s="372"/>
      <c r="K130" s="286"/>
      <c r="L130" s="179"/>
      <c r="M130" s="287"/>
      <c r="N130" s="286"/>
      <c r="O130" s="179"/>
      <c r="P130" s="287"/>
      <c r="Q130" s="291">
        <f t="shared" si="77"/>
        <v>0</v>
      </c>
      <c r="R130" s="22">
        <f t="shared" si="78"/>
        <v>0</v>
      </c>
      <c r="S130" s="23">
        <f t="shared" si="60"/>
        <v>0</v>
      </c>
    </row>
    <row r="131" spans="1:19" ht="13" hidden="1" x14ac:dyDescent="0.25">
      <c r="A131" s="20" t="s">
        <v>273</v>
      </c>
      <c r="B131" s="288"/>
      <c r="C131" s="289"/>
      <c r="D131" s="430"/>
      <c r="E131" s="431"/>
      <c r="F131" s="424">
        <v>0</v>
      </c>
      <c r="G131" s="156">
        <f>F131*'Consolidated Budget'!J$8</f>
        <v>0</v>
      </c>
      <c r="H131" s="425"/>
      <c r="I131" s="425"/>
      <c r="J131" s="372"/>
      <c r="K131" s="286"/>
      <c r="L131" s="179"/>
      <c r="M131" s="287"/>
      <c r="N131" s="286"/>
      <c r="O131" s="179"/>
      <c r="P131" s="287"/>
      <c r="Q131" s="291">
        <f t="shared" si="77"/>
        <v>0</v>
      </c>
      <c r="R131" s="22">
        <f t="shared" si="78"/>
        <v>0</v>
      </c>
      <c r="S131" s="23">
        <f t="shared" si="60"/>
        <v>0</v>
      </c>
    </row>
    <row r="132" spans="1:19" ht="13" hidden="1" x14ac:dyDescent="0.25">
      <c r="A132" s="20" t="s">
        <v>275</v>
      </c>
      <c r="B132" s="288"/>
      <c r="C132" s="289"/>
      <c r="D132" s="430"/>
      <c r="E132" s="431"/>
      <c r="F132" s="424">
        <f t="shared" si="76"/>
        <v>0</v>
      </c>
      <c r="G132" s="156">
        <f>F132*'Consolidated Budget'!J$8</f>
        <v>0</v>
      </c>
      <c r="H132" s="425"/>
      <c r="I132" s="425"/>
      <c r="J132" s="372"/>
      <c r="K132" s="286"/>
      <c r="L132" s="179"/>
      <c r="M132" s="287"/>
      <c r="N132" s="286"/>
      <c r="O132" s="179"/>
      <c r="P132" s="287"/>
      <c r="Q132" s="291">
        <f t="shared" si="77"/>
        <v>0</v>
      </c>
      <c r="R132" s="22">
        <f t="shared" si="78"/>
        <v>0</v>
      </c>
      <c r="S132" s="23">
        <f t="shared" si="60"/>
        <v>0</v>
      </c>
    </row>
    <row r="133" spans="1:19" ht="13" hidden="1" x14ac:dyDescent="0.25">
      <c r="A133" s="20" t="s">
        <v>277</v>
      </c>
      <c r="B133" s="288"/>
      <c r="C133" s="289"/>
      <c r="D133" s="430"/>
      <c r="E133" s="431"/>
      <c r="F133" s="424">
        <f t="shared" si="76"/>
        <v>0</v>
      </c>
      <c r="G133" s="156">
        <f>F133*'Consolidated Budget'!J$8</f>
        <v>0</v>
      </c>
      <c r="H133" s="425"/>
      <c r="I133" s="425"/>
      <c r="J133" s="372"/>
      <c r="K133" s="286"/>
      <c r="L133" s="179"/>
      <c r="M133" s="287"/>
      <c r="N133" s="286"/>
      <c r="O133" s="179"/>
      <c r="P133" s="287"/>
      <c r="Q133" s="291">
        <f t="shared" si="77"/>
        <v>0</v>
      </c>
      <c r="R133" s="22">
        <f t="shared" si="78"/>
        <v>0</v>
      </c>
      <c r="S133" s="23">
        <f t="shared" si="60"/>
        <v>0</v>
      </c>
    </row>
    <row r="134" spans="1:19" ht="13" hidden="1" x14ac:dyDescent="0.25">
      <c r="A134" s="20" t="s">
        <v>279</v>
      </c>
      <c r="B134" s="288"/>
      <c r="C134" s="289"/>
      <c r="D134" s="430"/>
      <c r="E134" s="431"/>
      <c r="F134" s="424">
        <f t="shared" si="76"/>
        <v>0</v>
      </c>
      <c r="G134" s="156">
        <f>F134*'Consolidated Budget'!J$8</f>
        <v>0</v>
      </c>
      <c r="H134" s="425"/>
      <c r="I134" s="425"/>
      <c r="J134" s="372"/>
      <c r="K134" s="286"/>
      <c r="L134" s="179"/>
      <c r="M134" s="287"/>
      <c r="N134" s="286"/>
      <c r="O134" s="179"/>
      <c r="P134" s="287"/>
      <c r="Q134" s="291">
        <f t="shared" si="77"/>
        <v>0</v>
      </c>
      <c r="R134" s="22">
        <f t="shared" si="78"/>
        <v>0</v>
      </c>
      <c r="S134" s="23">
        <f t="shared" si="60"/>
        <v>0</v>
      </c>
    </row>
    <row r="135" spans="1:19" ht="13" hidden="1" x14ac:dyDescent="0.25">
      <c r="A135" s="20" t="s">
        <v>281</v>
      </c>
      <c r="B135" s="288"/>
      <c r="C135" s="289"/>
      <c r="D135" s="430"/>
      <c r="E135" s="431"/>
      <c r="F135" s="424">
        <f t="shared" si="76"/>
        <v>0</v>
      </c>
      <c r="G135" s="156">
        <f>F135*'Consolidated Budget'!J$8</f>
        <v>0</v>
      </c>
      <c r="H135" s="425"/>
      <c r="I135" s="425"/>
      <c r="J135" s="372"/>
      <c r="K135" s="286"/>
      <c r="L135" s="179"/>
      <c r="M135" s="287"/>
      <c r="N135" s="286"/>
      <c r="O135" s="179"/>
      <c r="P135" s="287"/>
      <c r="Q135" s="291">
        <f t="shared" si="77"/>
        <v>0</v>
      </c>
      <c r="R135" s="22">
        <f t="shared" si="78"/>
        <v>0</v>
      </c>
      <c r="S135" s="23">
        <f t="shared" si="60"/>
        <v>0</v>
      </c>
    </row>
    <row r="136" spans="1:19" ht="13" hidden="1" x14ac:dyDescent="0.25">
      <c r="A136" s="20" t="s">
        <v>283</v>
      </c>
      <c r="B136" s="288"/>
      <c r="C136" s="289"/>
      <c r="D136" s="430"/>
      <c r="E136" s="431"/>
      <c r="F136" s="432">
        <v>0</v>
      </c>
      <c r="G136" s="156">
        <f>F136*'Consolidated Budget'!J$8</f>
        <v>0</v>
      </c>
      <c r="H136" s="425"/>
      <c r="I136" s="425"/>
      <c r="J136" s="372"/>
      <c r="K136" s="286"/>
      <c r="L136" s="179"/>
      <c r="M136" s="287"/>
      <c r="N136" s="286"/>
      <c r="O136" s="179"/>
      <c r="P136" s="287"/>
      <c r="Q136" s="291">
        <f t="shared" si="77"/>
        <v>0</v>
      </c>
      <c r="R136" s="22">
        <f t="shared" si="78"/>
        <v>0</v>
      </c>
      <c r="S136" s="23">
        <f t="shared" si="60"/>
        <v>0</v>
      </c>
    </row>
    <row r="137" spans="1:19" ht="13" hidden="1" x14ac:dyDescent="0.25">
      <c r="A137" s="20" t="s">
        <v>285</v>
      </c>
      <c r="B137" s="288"/>
      <c r="C137" s="289"/>
      <c r="D137" s="430"/>
      <c r="E137" s="431"/>
      <c r="F137" s="432">
        <v>0</v>
      </c>
      <c r="G137" s="156">
        <f>F137*'Consolidated Budget'!J$8</f>
        <v>0</v>
      </c>
      <c r="H137" s="425"/>
      <c r="I137" s="425"/>
      <c r="J137" s="372"/>
      <c r="K137" s="286"/>
      <c r="L137" s="179"/>
      <c r="M137" s="287"/>
      <c r="N137" s="286"/>
      <c r="O137" s="179"/>
      <c r="P137" s="287"/>
      <c r="Q137" s="291">
        <f t="shared" si="77"/>
        <v>0</v>
      </c>
      <c r="R137" s="22">
        <f t="shared" si="78"/>
        <v>0</v>
      </c>
      <c r="S137" s="23">
        <f t="shared" si="60"/>
        <v>0</v>
      </c>
    </row>
    <row r="138" spans="1:19" ht="13" hidden="1" x14ac:dyDescent="0.25">
      <c r="A138" s="20" t="s">
        <v>287</v>
      </c>
      <c r="B138" s="288"/>
      <c r="C138" s="289"/>
      <c r="D138" s="430"/>
      <c r="E138" s="431"/>
      <c r="F138" s="432">
        <v>0</v>
      </c>
      <c r="G138" s="156">
        <f>F138*'Consolidated Budget'!J$8</f>
        <v>0</v>
      </c>
      <c r="H138" s="425"/>
      <c r="I138" s="425"/>
      <c r="J138" s="372"/>
      <c r="K138" s="286"/>
      <c r="L138" s="179"/>
      <c r="M138" s="287"/>
      <c r="N138" s="286"/>
      <c r="O138" s="179"/>
      <c r="P138" s="287"/>
      <c r="Q138" s="291">
        <f t="shared" si="77"/>
        <v>0</v>
      </c>
      <c r="R138" s="22">
        <f t="shared" si="78"/>
        <v>0</v>
      </c>
      <c r="S138" s="23">
        <f t="shared" si="60"/>
        <v>0</v>
      </c>
    </row>
    <row r="139" spans="1:19" ht="13" hidden="1" x14ac:dyDescent="0.25">
      <c r="A139" s="20" t="s">
        <v>289</v>
      </c>
      <c r="B139" s="288"/>
      <c r="C139" s="289"/>
      <c r="D139" s="430"/>
      <c r="E139" s="433"/>
      <c r="F139" s="432">
        <v>0</v>
      </c>
      <c r="G139" s="156">
        <f>F139*'Consolidated Budget'!J$8</f>
        <v>0</v>
      </c>
      <c r="H139" s="425"/>
      <c r="I139" s="425"/>
      <c r="J139" s="372"/>
      <c r="K139" s="286"/>
      <c r="L139" s="179"/>
      <c r="M139" s="287"/>
      <c r="N139" s="286"/>
      <c r="O139" s="179"/>
      <c r="P139" s="287"/>
      <c r="Q139" s="291">
        <f t="shared" si="77"/>
        <v>0</v>
      </c>
      <c r="R139" s="22">
        <f t="shared" si="78"/>
        <v>0</v>
      </c>
      <c r="S139" s="23">
        <f t="shared" si="60"/>
        <v>0</v>
      </c>
    </row>
    <row r="140" spans="1:19" ht="22.4" customHeight="1" x14ac:dyDescent="0.25">
      <c r="A140" s="899" t="s">
        <v>320</v>
      </c>
      <c r="B140" s="899"/>
      <c r="C140" s="899"/>
      <c r="D140" s="899"/>
      <c r="E140" s="899"/>
      <c r="F140" s="34">
        <f>F33+F42+F51+F60+F69+F78+F87+F96+F105+F118+F127</f>
        <v>0</v>
      </c>
      <c r="G140" s="34">
        <f t="shared" ref="G140:I140" si="79">G33+G42+G51+G60+G69+G78+G87+G96+G105+G118+G127</f>
        <v>0</v>
      </c>
      <c r="H140" s="34">
        <f t="shared" si="79"/>
        <v>0</v>
      </c>
      <c r="I140" s="34">
        <f t="shared" si="79"/>
        <v>0</v>
      </c>
      <c r="J140" s="372"/>
      <c r="K140" s="34">
        <f>K33+K42+K51+K60+K69+K78+K87+K96+K105+K118+K127</f>
        <v>0</v>
      </c>
      <c r="L140" s="34">
        <f>L33+L42+L51+L60+L69+L78+L87+L96+L105+L118+L127</f>
        <v>0</v>
      </c>
      <c r="M140" s="287"/>
      <c r="N140" s="34">
        <f>N33+N42+N51+N60+N69+N78+N87+N96+N105+N118+N127</f>
        <v>0</v>
      </c>
      <c r="O140" s="34">
        <f>O33+O42+O51+O60+O69+O78+O87+O96+O105+O118+O127</f>
        <v>0</v>
      </c>
      <c r="P140" s="34"/>
      <c r="Q140" s="34">
        <f>Q33+Q42+Q51+Q60+Q69+Q78+Q87+Q96+Q105+Q118+Q127</f>
        <v>0</v>
      </c>
      <c r="R140" s="34">
        <f>R33+R42+R51+R60+R69+R78+R87+R96+R105+R118+R127</f>
        <v>0</v>
      </c>
      <c r="S140" s="23">
        <f t="shared" si="60"/>
        <v>0</v>
      </c>
    </row>
    <row r="141" spans="1:19" ht="29.9" customHeight="1" x14ac:dyDescent="0.25">
      <c r="A141" s="128">
        <v>3</v>
      </c>
      <c r="B141" s="900" t="s">
        <v>321</v>
      </c>
      <c r="C141" s="900"/>
      <c r="D141" s="900"/>
      <c r="E141" s="900"/>
      <c r="F141" s="900"/>
      <c r="G141" s="900"/>
      <c r="H141" s="389"/>
      <c r="I141" s="390"/>
      <c r="J141" s="372"/>
      <c r="K141" s="279"/>
      <c r="L141" s="160"/>
      <c r="M141" s="287"/>
      <c r="N141" s="279"/>
      <c r="O141" s="160"/>
      <c r="P141" s="287"/>
      <c r="Q141" s="160"/>
      <c r="R141" s="160"/>
      <c r="S141" s="161">
        <f t="shared" ref="S141" si="80">IFERROR(R141/$G141,0)</f>
        <v>0</v>
      </c>
    </row>
    <row r="142" spans="1:19" ht="13" x14ac:dyDescent="0.25">
      <c r="A142" s="42" t="s">
        <v>391</v>
      </c>
      <c r="B142" s="178"/>
      <c r="C142" s="411"/>
      <c r="D142" s="412"/>
      <c r="E142" s="439"/>
      <c r="F142" s="424">
        <f t="shared" ref="F142:F150" si="81">D142*E142</f>
        <v>0</v>
      </c>
      <c r="G142" s="156">
        <f>F142*'Consolidated Budget'!J$8</f>
        <v>0</v>
      </c>
      <c r="H142" s="427"/>
      <c r="I142" s="428"/>
      <c r="J142" s="372"/>
      <c r="K142" s="286"/>
      <c r="L142" s="179"/>
      <c r="M142" s="287"/>
      <c r="N142" s="286"/>
      <c r="O142" s="179"/>
      <c r="P142" s="287"/>
      <c r="Q142" s="291">
        <f t="shared" ref="Q142:Q150" si="82">I142+L142+O142</f>
        <v>0</v>
      </c>
      <c r="R142" s="22">
        <f t="shared" ref="R142:R148" si="83">$G142-Q142</f>
        <v>0</v>
      </c>
      <c r="S142" s="23">
        <f t="shared" ref="S142:S150" si="84">IFERROR(Q142/$G142,0)</f>
        <v>0</v>
      </c>
    </row>
    <row r="143" spans="1:19" ht="13" x14ac:dyDescent="0.25">
      <c r="A143" s="42" t="s">
        <v>392</v>
      </c>
      <c r="B143" s="178"/>
      <c r="C143" s="413"/>
      <c r="D143" s="297"/>
      <c r="E143" s="414"/>
      <c r="F143" s="424">
        <f t="shared" si="81"/>
        <v>0</v>
      </c>
      <c r="G143" s="156">
        <f>F143*'Consolidated Budget'!J$8</f>
        <v>0</v>
      </c>
      <c r="H143" s="408"/>
      <c r="I143" s="429"/>
      <c r="J143" s="372"/>
      <c r="K143" s="286"/>
      <c r="L143" s="179"/>
      <c r="M143" s="287"/>
      <c r="N143" s="286"/>
      <c r="O143" s="179"/>
      <c r="P143" s="287"/>
      <c r="Q143" s="291">
        <f t="shared" si="82"/>
        <v>0</v>
      </c>
      <c r="R143" s="22">
        <f t="shared" si="83"/>
        <v>0</v>
      </c>
      <c r="S143" s="23">
        <f t="shared" si="84"/>
        <v>0</v>
      </c>
    </row>
    <row r="144" spans="1:19" ht="13" x14ac:dyDescent="0.25">
      <c r="A144" s="42" t="s">
        <v>393</v>
      </c>
      <c r="B144" s="178"/>
      <c r="C144" s="413"/>
      <c r="D144" s="297"/>
      <c r="E144" s="414"/>
      <c r="F144" s="417">
        <v>0</v>
      </c>
      <c r="G144" s="156">
        <f>F144*'Consolidated Budget'!J$8</f>
        <v>0</v>
      </c>
      <c r="H144" s="408"/>
      <c r="I144" s="429"/>
      <c r="J144" s="372"/>
      <c r="K144" s="286"/>
      <c r="L144" s="179"/>
      <c r="M144" s="287"/>
      <c r="N144" s="286"/>
      <c r="O144" s="179"/>
      <c r="P144" s="287"/>
      <c r="Q144" s="291">
        <f t="shared" si="82"/>
        <v>0</v>
      </c>
      <c r="R144" s="22">
        <f t="shared" si="83"/>
        <v>0</v>
      </c>
      <c r="S144" s="23">
        <f t="shared" si="84"/>
        <v>0</v>
      </c>
    </row>
    <row r="145" spans="1:19" ht="13" x14ac:dyDescent="0.25">
      <c r="A145" s="42" t="s">
        <v>394</v>
      </c>
      <c r="B145" s="178"/>
      <c r="C145" s="413"/>
      <c r="D145" s="297"/>
      <c r="E145" s="418"/>
      <c r="F145" s="424">
        <f t="shared" si="81"/>
        <v>0</v>
      </c>
      <c r="G145" s="156">
        <f>F145*'Consolidated Budget'!J$8</f>
        <v>0</v>
      </c>
      <c r="H145" s="408"/>
      <c r="I145" s="429"/>
      <c r="J145" s="372"/>
      <c r="K145" s="286"/>
      <c r="L145" s="179"/>
      <c r="M145" s="287"/>
      <c r="N145" s="286"/>
      <c r="O145" s="179"/>
      <c r="P145" s="287"/>
      <c r="Q145" s="291">
        <f t="shared" si="82"/>
        <v>0</v>
      </c>
      <c r="R145" s="22">
        <f t="shared" si="83"/>
        <v>0</v>
      </c>
      <c r="S145" s="23">
        <f t="shared" si="84"/>
        <v>0</v>
      </c>
    </row>
    <row r="146" spans="1:19" ht="13" x14ac:dyDescent="0.25">
      <c r="A146" s="42" t="s">
        <v>395</v>
      </c>
      <c r="B146" s="178"/>
      <c r="C146" s="413"/>
      <c r="D146" s="297"/>
      <c r="E146" s="414"/>
      <c r="F146" s="424">
        <f t="shared" si="81"/>
        <v>0</v>
      </c>
      <c r="G146" s="156">
        <f>F146*'Consolidated Budget'!J$8</f>
        <v>0</v>
      </c>
      <c r="H146" s="408"/>
      <c r="I146" s="429"/>
      <c r="J146" s="372"/>
      <c r="K146" s="286"/>
      <c r="L146" s="179"/>
      <c r="M146" s="287"/>
      <c r="N146" s="286"/>
      <c r="O146" s="179"/>
      <c r="P146" s="287"/>
      <c r="Q146" s="291">
        <f t="shared" si="82"/>
        <v>0</v>
      </c>
      <c r="R146" s="22">
        <f t="shared" si="83"/>
        <v>0</v>
      </c>
      <c r="S146" s="23">
        <f t="shared" si="84"/>
        <v>0</v>
      </c>
    </row>
    <row r="147" spans="1:19" ht="13" x14ac:dyDescent="0.25">
      <c r="A147" s="42" t="s">
        <v>396</v>
      </c>
      <c r="B147" s="178"/>
      <c r="C147" s="413"/>
      <c r="D147" s="297"/>
      <c r="E147" s="414"/>
      <c r="F147" s="424">
        <f t="shared" si="81"/>
        <v>0</v>
      </c>
      <c r="G147" s="156">
        <f>F147*'Consolidated Budget'!J$8</f>
        <v>0</v>
      </c>
      <c r="H147" s="440"/>
      <c r="I147" s="440"/>
      <c r="J147" s="372"/>
      <c r="K147" s="286"/>
      <c r="L147" s="179"/>
      <c r="M147" s="287"/>
      <c r="N147" s="286"/>
      <c r="O147" s="179"/>
      <c r="P147" s="287"/>
      <c r="Q147" s="291">
        <f t="shared" si="82"/>
        <v>0</v>
      </c>
      <c r="R147" s="22">
        <f t="shared" si="83"/>
        <v>0</v>
      </c>
      <c r="S147" s="23">
        <f t="shared" si="84"/>
        <v>0</v>
      </c>
    </row>
    <row r="148" spans="1:19" ht="13" x14ac:dyDescent="0.25">
      <c r="A148" s="42" t="s">
        <v>397</v>
      </c>
      <c r="B148" s="178"/>
      <c r="C148" s="413"/>
      <c r="D148" s="297"/>
      <c r="E148" s="418"/>
      <c r="F148" s="424">
        <f t="shared" si="81"/>
        <v>0</v>
      </c>
      <c r="G148" s="156">
        <f>F148*'Consolidated Budget'!J$8</f>
        <v>0</v>
      </c>
      <c r="H148" s="427"/>
      <c r="I148" s="428"/>
      <c r="J148" s="372"/>
      <c r="K148" s="296"/>
      <c r="L148" s="296"/>
      <c r="M148" s="287"/>
      <c r="N148" s="296"/>
      <c r="O148" s="296"/>
      <c r="P148" s="287"/>
      <c r="Q148" s="291">
        <f t="shared" si="82"/>
        <v>0</v>
      </c>
      <c r="R148" s="22">
        <f t="shared" si="83"/>
        <v>0</v>
      </c>
      <c r="S148" s="23">
        <f t="shared" si="84"/>
        <v>0</v>
      </c>
    </row>
    <row r="149" spans="1:19" ht="13" x14ac:dyDescent="0.25">
      <c r="A149" s="42" t="s">
        <v>398</v>
      </c>
      <c r="B149" s="178"/>
      <c r="C149" s="413"/>
      <c r="D149" s="297"/>
      <c r="E149" s="414"/>
      <c r="F149" s="424">
        <f t="shared" si="81"/>
        <v>0</v>
      </c>
      <c r="G149" s="156">
        <f>F149*'Consolidated Budget'!J$8</f>
        <v>0</v>
      </c>
      <c r="H149" s="408"/>
      <c r="I149" s="429"/>
      <c r="J149" s="372"/>
      <c r="K149" s="286"/>
      <c r="L149" s="179"/>
      <c r="M149" s="287"/>
      <c r="N149" s="286"/>
      <c r="O149" s="179"/>
      <c r="P149" s="287"/>
      <c r="Q149" s="291">
        <f t="shared" si="82"/>
        <v>0</v>
      </c>
      <c r="R149" s="22">
        <f>$G149-Q149</f>
        <v>0</v>
      </c>
      <c r="S149" s="23">
        <f t="shared" si="84"/>
        <v>0</v>
      </c>
    </row>
    <row r="150" spans="1:19" ht="13" x14ac:dyDescent="0.25">
      <c r="A150" s="42" t="s">
        <v>399</v>
      </c>
      <c r="B150" s="178"/>
      <c r="C150" s="413"/>
      <c r="D150" s="297"/>
      <c r="E150" s="418"/>
      <c r="F150" s="424">
        <f t="shared" si="81"/>
        <v>0</v>
      </c>
      <c r="G150" s="156">
        <f>F150*'Consolidated Budget'!J$8</f>
        <v>0</v>
      </c>
      <c r="H150" s="408"/>
      <c r="I150" s="429"/>
      <c r="J150" s="372"/>
      <c r="K150" s="286"/>
      <c r="L150" s="179"/>
      <c r="M150" s="287"/>
      <c r="N150" s="286"/>
      <c r="O150" s="179"/>
      <c r="P150" s="287"/>
      <c r="Q150" s="291">
        <f t="shared" si="82"/>
        <v>0</v>
      </c>
      <c r="R150" s="22">
        <f>$G150-Q150</f>
        <v>0</v>
      </c>
      <c r="S150" s="23">
        <f t="shared" si="84"/>
        <v>0</v>
      </c>
    </row>
    <row r="151" spans="1:19" ht="13" x14ac:dyDescent="0.25">
      <c r="A151" s="42"/>
      <c r="B151" s="178"/>
      <c r="C151" s="283"/>
      <c r="D151" s="283"/>
      <c r="E151" s="284"/>
      <c r="F151" s="21"/>
      <c r="G151" s="156">
        <f>F151*'Consolidated Budget'!J$8</f>
        <v>0</v>
      </c>
      <c r="H151" s="388"/>
      <c r="I151" s="391"/>
      <c r="J151" s="372"/>
      <c r="K151" s="286"/>
      <c r="L151" s="179"/>
      <c r="M151" s="287"/>
      <c r="N151" s="286"/>
      <c r="O151" s="179"/>
      <c r="P151" s="287"/>
      <c r="Q151" s="291"/>
      <c r="R151" s="22"/>
      <c r="S151" s="23"/>
    </row>
    <row r="152" spans="1:19" ht="22.4" customHeight="1" x14ac:dyDescent="0.25">
      <c r="A152" s="899" t="s">
        <v>400</v>
      </c>
      <c r="B152" s="899"/>
      <c r="C152" s="899"/>
      <c r="D152" s="899"/>
      <c r="E152" s="899"/>
      <c r="F152" s="34">
        <f>SUM(F142:F150)</f>
        <v>0</v>
      </c>
      <c r="G152" s="34">
        <f>SUM(G142:G150)</f>
        <v>0</v>
      </c>
      <c r="H152" s="34">
        <f>SUM(H142:H150)</f>
        <v>0</v>
      </c>
      <c r="I152" s="34">
        <f>SUM(I142:I150)</f>
        <v>0</v>
      </c>
      <c r="J152" s="372"/>
      <c r="K152" s="34">
        <f>SUM(K142:K150)</f>
        <v>0</v>
      </c>
      <c r="L152" s="34">
        <f>SUM(L142:L150)</f>
        <v>0</v>
      </c>
      <c r="M152" s="287"/>
      <c r="N152" s="34">
        <f>SUM(N142:N150)</f>
        <v>0</v>
      </c>
      <c r="O152" s="34">
        <f>SUM(O142:O150)</f>
        <v>0</v>
      </c>
      <c r="P152" s="34"/>
      <c r="Q152" s="34">
        <f>SUM(Q142:Q150)</f>
        <v>0</v>
      </c>
      <c r="R152" s="34">
        <f>SUM(R142:R150)</f>
        <v>0</v>
      </c>
      <c r="S152" s="23">
        <f t="shared" ref="S152" si="85">IFERROR(Q152/$G152,0)</f>
        <v>0</v>
      </c>
    </row>
    <row r="153" spans="1:19" ht="29.9" customHeight="1" x14ac:dyDescent="0.25">
      <c r="A153" s="128">
        <v>4</v>
      </c>
      <c r="B153" s="900" t="s">
        <v>344</v>
      </c>
      <c r="C153" s="900"/>
      <c r="D153" s="900"/>
      <c r="E153" s="900"/>
      <c r="F153" s="900"/>
      <c r="G153" s="900"/>
      <c r="H153" s="389"/>
      <c r="I153" s="390"/>
      <c r="J153" s="372"/>
      <c r="K153" s="279"/>
      <c r="L153" s="160"/>
      <c r="M153" s="287"/>
      <c r="N153" s="279"/>
      <c r="O153" s="160"/>
      <c r="P153" s="287"/>
      <c r="Q153" s="160"/>
      <c r="R153" s="160"/>
      <c r="S153" s="161">
        <f t="shared" ref="S153:S170" si="86">IFERROR(R153/$G153,0)</f>
        <v>0</v>
      </c>
    </row>
    <row r="154" spans="1:19" ht="13" x14ac:dyDescent="0.25">
      <c r="A154" s="42" t="s">
        <v>401</v>
      </c>
      <c r="B154" s="288"/>
      <c r="C154" s="289"/>
      <c r="D154" s="289"/>
      <c r="E154" s="290"/>
      <c r="F154" s="424">
        <f t="shared" ref="F154:F160" si="87">D154*E154</f>
        <v>0</v>
      </c>
      <c r="G154" s="156">
        <f>F154*'Consolidated Budget'!J$8</f>
        <v>0</v>
      </c>
      <c r="H154" s="427"/>
      <c r="I154" s="428"/>
      <c r="J154" s="372"/>
      <c r="K154" s="286"/>
      <c r="L154" s="179"/>
      <c r="M154" s="287"/>
      <c r="N154" s="286"/>
      <c r="O154" s="179"/>
      <c r="P154" s="287"/>
      <c r="Q154" s="291">
        <f t="shared" ref="Q154:Q160" si="88">I154+L154+O154</f>
        <v>0</v>
      </c>
      <c r="R154" s="22">
        <f t="shared" ref="R154:R160" si="89">$G154-Q154</f>
        <v>0</v>
      </c>
      <c r="S154" s="23">
        <f t="shared" ref="S154:S161" si="90">IFERROR(Q154/$G154,0)</f>
        <v>0</v>
      </c>
    </row>
    <row r="155" spans="1:19" ht="13" x14ac:dyDescent="0.25">
      <c r="A155" s="42" t="s">
        <v>322</v>
      </c>
      <c r="B155" s="288"/>
      <c r="C155" s="289"/>
      <c r="D155" s="289"/>
      <c r="E155" s="290"/>
      <c r="F155" s="424">
        <f t="shared" si="87"/>
        <v>0</v>
      </c>
      <c r="G155" s="156">
        <f>F155*'Consolidated Budget'!J$8</f>
        <v>0</v>
      </c>
      <c r="H155" s="427"/>
      <c r="I155" s="428"/>
      <c r="J155" s="372"/>
      <c r="K155" s="286"/>
      <c r="L155" s="179"/>
      <c r="M155" s="287"/>
      <c r="N155" s="286"/>
      <c r="O155" s="179"/>
      <c r="P155" s="287"/>
      <c r="Q155" s="291">
        <f t="shared" si="88"/>
        <v>0</v>
      </c>
      <c r="R155" s="22">
        <f t="shared" si="89"/>
        <v>0</v>
      </c>
      <c r="S155" s="23">
        <f t="shared" si="90"/>
        <v>0</v>
      </c>
    </row>
    <row r="156" spans="1:19" ht="13" x14ac:dyDescent="0.25">
      <c r="A156" s="42" t="s">
        <v>328</v>
      </c>
      <c r="B156" s="288"/>
      <c r="C156" s="289"/>
      <c r="D156" s="289"/>
      <c r="E156" s="290"/>
      <c r="F156" s="424">
        <f t="shared" si="87"/>
        <v>0</v>
      </c>
      <c r="G156" s="156">
        <f>F156*'Consolidated Budget'!J$8</f>
        <v>0</v>
      </c>
      <c r="H156" s="425"/>
      <c r="I156" s="425"/>
      <c r="J156" s="372"/>
      <c r="K156" s="286"/>
      <c r="L156" s="179"/>
      <c r="M156" s="287"/>
      <c r="N156" s="286"/>
      <c r="O156" s="179"/>
      <c r="P156" s="287"/>
      <c r="Q156" s="291">
        <f t="shared" si="88"/>
        <v>0</v>
      </c>
      <c r="R156" s="22">
        <f t="shared" si="89"/>
        <v>0</v>
      </c>
      <c r="S156" s="23">
        <f t="shared" si="90"/>
        <v>0</v>
      </c>
    </row>
    <row r="157" spans="1:19" ht="13" x14ac:dyDescent="0.25">
      <c r="A157" s="42" t="s">
        <v>330</v>
      </c>
      <c r="B157" s="288"/>
      <c r="C157" s="289"/>
      <c r="D157" s="289"/>
      <c r="E157" s="290"/>
      <c r="F157" s="424">
        <f t="shared" si="87"/>
        <v>0</v>
      </c>
      <c r="G157" s="156">
        <f>F157*'Consolidated Budget'!J$8</f>
        <v>0</v>
      </c>
      <c r="H157" s="425"/>
      <c r="I157" s="425"/>
      <c r="J157" s="372"/>
      <c r="K157" s="286"/>
      <c r="L157" s="179"/>
      <c r="M157" s="287"/>
      <c r="N157" s="286"/>
      <c r="O157" s="179"/>
      <c r="P157" s="287"/>
      <c r="Q157" s="291">
        <f t="shared" si="88"/>
        <v>0</v>
      </c>
      <c r="R157" s="22">
        <f t="shared" si="89"/>
        <v>0</v>
      </c>
      <c r="S157" s="23">
        <f t="shared" si="90"/>
        <v>0</v>
      </c>
    </row>
    <row r="158" spans="1:19" ht="13" x14ac:dyDescent="0.25">
      <c r="A158" s="42" t="s">
        <v>332</v>
      </c>
      <c r="B158" s="288"/>
      <c r="C158" s="294"/>
      <c r="D158" s="297"/>
      <c r="E158" s="290"/>
      <c r="F158" s="424">
        <f t="shared" si="87"/>
        <v>0</v>
      </c>
      <c r="G158" s="156">
        <f>F158*'Consolidated Budget'!J$8</f>
        <v>0</v>
      </c>
      <c r="H158" s="425"/>
      <c r="I158" s="425"/>
      <c r="J158" s="372"/>
      <c r="K158" s="286" t="s">
        <v>402</v>
      </c>
      <c r="L158" s="179"/>
      <c r="M158" s="287"/>
      <c r="N158" s="286"/>
      <c r="O158" s="179"/>
      <c r="P158" s="287"/>
      <c r="Q158" s="291">
        <f t="shared" si="88"/>
        <v>0</v>
      </c>
      <c r="R158" s="22">
        <f t="shared" si="89"/>
        <v>0</v>
      </c>
      <c r="S158" s="23">
        <f t="shared" si="90"/>
        <v>0</v>
      </c>
    </row>
    <row r="159" spans="1:19" ht="13" x14ac:dyDescent="0.25">
      <c r="A159" s="42" t="s">
        <v>334</v>
      </c>
      <c r="B159" s="288"/>
      <c r="C159" s="294"/>
      <c r="D159" s="297"/>
      <c r="E159" s="290"/>
      <c r="F159" s="424">
        <f t="shared" si="87"/>
        <v>0</v>
      </c>
      <c r="G159" s="156">
        <f>F159*'Consolidated Budget'!J$8</f>
        <v>0</v>
      </c>
      <c r="H159" s="425"/>
      <c r="I159" s="425"/>
      <c r="J159" s="372"/>
      <c r="K159" s="286"/>
      <c r="L159" s="179"/>
      <c r="M159" s="287"/>
      <c r="N159" s="286"/>
      <c r="O159" s="179"/>
      <c r="P159" s="287"/>
      <c r="Q159" s="291">
        <f t="shared" si="88"/>
        <v>0</v>
      </c>
      <c r="R159" s="22">
        <f t="shared" si="89"/>
        <v>0</v>
      </c>
      <c r="S159" s="23">
        <f t="shared" si="90"/>
        <v>0</v>
      </c>
    </row>
    <row r="160" spans="1:19" ht="13" x14ac:dyDescent="0.25">
      <c r="A160" s="42" t="s">
        <v>336</v>
      </c>
      <c r="B160" s="293"/>
      <c r="C160" s="294"/>
      <c r="D160" s="294"/>
      <c r="E160" s="295"/>
      <c r="F160" s="441">
        <f t="shared" si="87"/>
        <v>0</v>
      </c>
      <c r="G160" s="156">
        <f>F160*'Consolidated Budget'!J$8</f>
        <v>0</v>
      </c>
      <c r="H160" s="425"/>
      <c r="I160" s="425"/>
      <c r="J160" s="372"/>
      <c r="K160" s="286"/>
      <c r="L160" s="179"/>
      <c r="M160" s="287"/>
      <c r="N160" s="286"/>
      <c r="O160" s="179"/>
      <c r="P160" s="287"/>
      <c r="Q160" s="291">
        <f t="shared" si="88"/>
        <v>0</v>
      </c>
      <c r="R160" s="22">
        <f t="shared" si="89"/>
        <v>0</v>
      </c>
      <c r="S160" s="23">
        <f t="shared" si="90"/>
        <v>0</v>
      </c>
    </row>
    <row r="161" spans="1:19" ht="22.4" customHeight="1" x14ac:dyDescent="0.25">
      <c r="A161" s="899" t="s">
        <v>348</v>
      </c>
      <c r="B161" s="899"/>
      <c r="C161" s="899"/>
      <c r="D161" s="899"/>
      <c r="E161" s="899"/>
      <c r="F161" s="34">
        <f>SUM(F154:F160)</f>
        <v>0</v>
      </c>
      <c r="G161" s="34">
        <f>SUM(G154:G160)</f>
        <v>0</v>
      </c>
      <c r="H161" s="34">
        <f>SUM(H154:H160)</f>
        <v>0</v>
      </c>
      <c r="I161" s="34">
        <f>SUM(I154:I160)</f>
        <v>0</v>
      </c>
      <c r="J161" s="372"/>
      <c r="K161" s="34">
        <f>SUM(K154:K160)</f>
        <v>0</v>
      </c>
      <c r="L161" s="34">
        <f>SUM(L154:L160)</f>
        <v>0</v>
      </c>
      <c r="M161" s="287"/>
      <c r="N161" s="34">
        <f>SUM(N154:N160)</f>
        <v>0</v>
      </c>
      <c r="O161" s="34">
        <f>SUM(O154:O160)</f>
        <v>0</v>
      </c>
      <c r="P161" s="34"/>
      <c r="Q161" s="34">
        <f>SUM(Q154:Q160)</f>
        <v>0</v>
      </c>
      <c r="R161" s="34">
        <f>SUM(R154:R160)</f>
        <v>0</v>
      </c>
      <c r="S161" s="23">
        <f t="shared" si="90"/>
        <v>0</v>
      </c>
    </row>
    <row r="162" spans="1:19" ht="29.9" customHeight="1" x14ac:dyDescent="0.25">
      <c r="A162" s="128">
        <v>5</v>
      </c>
      <c r="B162" s="900" t="s">
        <v>349</v>
      </c>
      <c r="C162" s="900"/>
      <c r="D162" s="900"/>
      <c r="E162" s="900"/>
      <c r="F162" s="900"/>
      <c r="G162" s="900"/>
      <c r="H162" s="389"/>
      <c r="I162" s="390"/>
      <c r="J162" s="372"/>
      <c r="K162" s="279"/>
      <c r="L162" s="160"/>
      <c r="M162" s="287"/>
      <c r="N162" s="279"/>
      <c r="O162" s="160"/>
      <c r="P162" s="287"/>
      <c r="Q162" s="160"/>
      <c r="R162" s="160"/>
      <c r="S162" s="161">
        <f t="shared" si="86"/>
        <v>0</v>
      </c>
    </row>
    <row r="163" spans="1:19" ht="13" x14ac:dyDescent="0.25">
      <c r="A163" s="177">
        <v>5.0999999999999996</v>
      </c>
      <c r="B163" s="178"/>
      <c r="C163" s="413"/>
      <c r="D163" s="183"/>
      <c r="E163" s="183"/>
      <c r="F163" s="441">
        <f t="shared" ref="F163:F166" si="91">D163*E163</f>
        <v>0</v>
      </c>
      <c r="G163" s="156">
        <f>F163*'Consolidated Budget'!J$8</f>
        <v>0</v>
      </c>
      <c r="H163" s="408"/>
      <c r="I163" s="429"/>
      <c r="J163" s="372"/>
      <c r="K163" s="286"/>
      <c r="L163" s="179"/>
      <c r="M163" s="287"/>
      <c r="N163" s="286"/>
      <c r="O163" s="179"/>
      <c r="P163" s="287"/>
      <c r="Q163" s="291">
        <f>I163+L163+O163</f>
        <v>0</v>
      </c>
      <c r="R163" s="22">
        <f>$G163-Q163</f>
        <v>0</v>
      </c>
      <c r="S163" s="23">
        <f t="shared" ref="S163:S169" si="92">IFERROR(Q163/$G163,0)</f>
        <v>0</v>
      </c>
    </row>
    <row r="164" spans="1:19" ht="13" x14ac:dyDescent="0.25">
      <c r="A164" s="177">
        <v>5.2</v>
      </c>
      <c r="B164" s="178"/>
      <c r="C164" s="413"/>
      <c r="D164" s="183"/>
      <c r="E164" s="183"/>
      <c r="F164" s="441">
        <f t="shared" si="91"/>
        <v>0</v>
      </c>
      <c r="G164" s="156">
        <f>F164*'Consolidated Budget'!J$8</f>
        <v>0</v>
      </c>
      <c r="H164" s="408"/>
      <c r="I164" s="429"/>
      <c r="J164" s="372"/>
      <c r="K164" s="286"/>
      <c r="L164" s="179"/>
      <c r="M164" s="287"/>
      <c r="N164" s="286"/>
      <c r="O164" s="179"/>
      <c r="P164" s="287"/>
      <c r="Q164" s="291">
        <f>I164+L164+O164</f>
        <v>0</v>
      </c>
      <c r="R164" s="22">
        <f>$G164-Q164</f>
        <v>0</v>
      </c>
      <c r="S164" s="23">
        <f t="shared" si="92"/>
        <v>0</v>
      </c>
    </row>
    <row r="165" spans="1:19" ht="13" x14ac:dyDescent="0.25">
      <c r="A165" s="177">
        <v>5.3</v>
      </c>
      <c r="B165" s="178"/>
      <c r="C165" s="413"/>
      <c r="D165" s="297"/>
      <c r="E165" s="414"/>
      <c r="F165" s="441">
        <f t="shared" si="91"/>
        <v>0</v>
      </c>
      <c r="G165" s="156">
        <f>F165*'Consolidated Budget'!J$8</f>
        <v>0</v>
      </c>
      <c r="H165" s="408"/>
      <c r="I165" s="429"/>
      <c r="J165" s="372"/>
      <c r="K165" s="286"/>
      <c r="L165" s="179"/>
      <c r="M165" s="287"/>
      <c r="N165" s="286"/>
      <c r="O165" s="179"/>
      <c r="P165" s="287"/>
      <c r="Q165" s="291">
        <f>I165+L165+O165</f>
        <v>0</v>
      </c>
      <c r="R165" s="22">
        <f>$G165-Q165</f>
        <v>0</v>
      </c>
      <c r="S165" s="23">
        <f t="shared" si="92"/>
        <v>0</v>
      </c>
    </row>
    <row r="166" spans="1:19" ht="13" x14ac:dyDescent="0.25">
      <c r="A166" s="177">
        <v>5.4</v>
      </c>
      <c r="B166" s="178"/>
      <c r="C166" s="413"/>
      <c r="D166" s="297"/>
      <c r="E166" s="414"/>
      <c r="F166" s="441">
        <f t="shared" si="91"/>
        <v>0</v>
      </c>
      <c r="G166" s="156">
        <f>F166*'Consolidated Budget'!J$8</f>
        <v>0</v>
      </c>
      <c r="H166" s="408"/>
      <c r="I166" s="429"/>
      <c r="J166" s="372"/>
      <c r="K166" s="286"/>
      <c r="L166" s="179"/>
      <c r="M166" s="287"/>
      <c r="N166" s="286"/>
      <c r="O166" s="179"/>
      <c r="P166" s="287"/>
      <c r="Q166" s="291">
        <f>I166+L166+O166</f>
        <v>0</v>
      </c>
      <c r="R166" s="22">
        <f>$G166-Q166</f>
        <v>0</v>
      </c>
      <c r="S166" s="23">
        <f t="shared" si="92"/>
        <v>0</v>
      </c>
    </row>
    <row r="167" spans="1:19" ht="21.65" customHeight="1" x14ac:dyDescent="0.25">
      <c r="A167" s="177">
        <v>5.5</v>
      </c>
      <c r="B167" s="299"/>
      <c r="C167" s="413" t="s">
        <v>179</v>
      </c>
      <c r="D167" s="297" t="s">
        <v>179</v>
      </c>
      <c r="E167" s="297" t="s">
        <v>179</v>
      </c>
      <c r="F167" s="417">
        <v>0</v>
      </c>
      <c r="G167" s="156">
        <f>F167*'Consolidated Budget'!J$8</f>
        <v>0</v>
      </c>
      <c r="H167" s="408">
        <v>0</v>
      </c>
      <c r="I167" s="429">
        <v>0</v>
      </c>
      <c r="J167" s="372"/>
      <c r="K167" s="286"/>
      <c r="L167" s="179"/>
      <c r="M167" s="287"/>
      <c r="N167" s="286"/>
      <c r="O167" s="179"/>
      <c r="P167" s="287"/>
      <c r="Q167" s="291">
        <f>I167+L167+O167</f>
        <v>0</v>
      </c>
      <c r="R167" s="22">
        <f>$G167-Q167</f>
        <v>0</v>
      </c>
      <c r="S167" s="23">
        <f t="shared" si="92"/>
        <v>0</v>
      </c>
    </row>
    <row r="168" spans="1:19" ht="22.4" customHeight="1" x14ac:dyDescent="0.25">
      <c r="A168" s="899" t="s">
        <v>351</v>
      </c>
      <c r="B168" s="899"/>
      <c r="C168" s="899"/>
      <c r="D168" s="899"/>
      <c r="E168" s="899"/>
      <c r="F168" s="34">
        <f>SUM(F163:F167)</f>
        <v>0</v>
      </c>
      <c r="G168" s="34">
        <f>SUM(G163:G167)</f>
        <v>0</v>
      </c>
      <c r="H168" s="34">
        <f>SUM(H163:H167)</f>
        <v>0</v>
      </c>
      <c r="I168" s="34">
        <f>SUM(I163:I167)</f>
        <v>0</v>
      </c>
      <c r="J168" s="372"/>
      <c r="K168" s="34">
        <f>SUM(K163:K167)</f>
        <v>0</v>
      </c>
      <c r="L168" s="34">
        <f>SUM(L163:L167)</f>
        <v>0</v>
      </c>
      <c r="M168" s="287"/>
      <c r="N168" s="34">
        <f>SUM(N163:N167)</f>
        <v>0</v>
      </c>
      <c r="O168" s="34">
        <f>SUM(O163:O167)</f>
        <v>0</v>
      </c>
      <c r="P168" s="34"/>
      <c r="Q168" s="34">
        <f>SUM(Q163:Q167)</f>
        <v>0</v>
      </c>
      <c r="R168" s="34">
        <f>SUM(R163:R167)</f>
        <v>0</v>
      </c>
      <c r="S168" s="23">
        <f t="shared" si="92"/>
        <v>0</v>
      </c>
    </row>
    <row r="169" spans="1:19" s="278" customFormat="1" ht="33" customHeight="1" x14ac:dyDescent="0.25">
      <c r="A169" s="902" t="s">
        <v>352</v>
      </c>
      <c r="B169" s="902"/>
      <c r="C169" s="902"/>
      <c r="D169" s="902"/>
      <c r="E169" s="902"/>
      <c r="F169" s="45">
        <f>F31+F140+F152+F161+F168</f>
        <v>0</v>
      </c>
      <c r="G169" s="45">
        <f t="shared" ref="G169:I169" si="93">G31+G140+G152+G161+G168</f>
        <v>0</v>
      </c>
      <c r="H169" s="45">
        <f t="shared" si="93"/>
        <v>0</v>
      </c>
      <c r="I169" s="45">
        <f t="shared" si="93"/>
        <v>0</v>
      </c>
      <c r="J169" s="372"/>
      <c r="K169" s="45">
        <f t="shared" ref="K169:L169" si="94">K31+K140+K152+K161+K168</f>
        <v>0</v>
      </c>
      <c r="L169" s="45">
        <f t="shared" si="94"/>
        <v>0</v>
      </c>
      <c r="M169" s="287"/>
      <c r="N169" s="45">
        <f t="shared" ref="N169:O169" si="95">N31+N140+N152+N161+N168</f>
        <v>0</v>
      </c>
      <c r="O169" s="45">
        <f t="shared" si="95"/>
        <v>0</v>
      </c>
      <c r="P169" s="45">
        <f>P31+P140+P152+P161+P168</f>
        <v>0</v>
      </c>
      <c r="Q169" s="45">
        <f t="shared" ref="Q169:R169" si="96">Q31+Q140+Q152+Q161+Q168</f>
        <v>0</v>
      </c>
      <c r="R169" s="45">
        <f t="shared" si="96"/>
        <v>0</v>
      </c>
      <c r="S169" s="780">
        <f t="shared" si="92"/>
        <v>0</v>
      </c>
    </row>
    <row r="170" spans="1:19" s="278" customFormat="1" ht="15" customHeight="1" x14ac:dyDescent="0.25">
      <c r="B170" s="300"/>
      <c r="C170" s="301"/>
      <c r="D170" s="301"/>
      <c r="E170" s="301"/>
      <c r="F170" s="302"/>
      <c r="G170" s="302"/>
      <c r="H170" s="392"/>
      <c r="I170" s="393"/>
      <c r="J170" s="372"/>
      <c r="K170" s="303"/>
      <c r="L170" s="162"/>
      <c r="M170" s="287"/>
      <c r="N170" s="303"/>
      <c r="O170" s="162"/>
      <c r="P170" s="287"/>
      <c r="Q170" s="162"/>
      <c r="R170" s="162" t="e">
        <f>#REF!-Q170</f>
        <v>#REF!</v>
      </c>
      <c r="S170" s="163">
        <f t="shared" si="86"/>
        <v>0</v>
      </c>
    </row>
    <row r="171" spans="1:19" s="278" customFormat="1" ht="33" customHeight="1" x14ac:dyDescent="0.25">
      <c r="A171" s="901" t="s">
        <v>353</v>
      </c>
      <c r="B171" s="901"/>
      <c r="C171" s="901"/>
      <c r="D171" s="901"/>
      <c r="E171" s="901"/>
      <c r="F171" s="901"/>
      <c r="G171" s="901"/>
      <c r="H171" s="394"/>
      <c r="I171" s="395"/>
      <c r="J171" s="372"/>
      <c r="K171" s="307"/>
      <c r="L171" s="304"/>
      <c r="M171" s="287"/>
      <c r="N171" s="307"/>
      <c r="O171" s="304"/>
      <c r="P171" s="287"/>
      <c r="Q171" s="304"/>
      <c r="R171" s="305"/>
      <c r="S171" s="306"/>
    </row>
    <row r="172" spans="1:19" ht="29.9" customHeight="1" x14ac:dyDescent="0.25">
      <c r="A172" s="128"/>
      <c r="B172" s="908" t="s">
        <v>354</v>
      </c>
      <c r="C172" s="908"/>
      <c r="D172" s="908"/>
      <c r="E172" s="908"/>
      <c r="F172" s="908"/>
      <c r="G172" s="908"/>
      <c r="H172" s="389"/>
      <c r="I172" s="390"/>
      <c r="J172" s="372"/>
      <c r="K172" s="279"/>
      <c r="L172" s="160"/>
      <c r="M172" s="287"/>
      <c r="N172" s="279"/>
      <c r="O172" s="160"/>
      <c r="P172" s="287"/>
      <c r="Q172" s="160"/>
      <c r="R172" s="160" t="e">
        <f>#REF!-Q172</f>
        <v>#REF!</v>
      </c>
      <c r="S172" s="161">
        <f t="shared" ref="S172" si="97">IFERROR(R172/$G172,0)</f>
        <v>0</v>
      </c>
    </row>
    <row r="173" spans="1:19" ht="20.149999999999999" customHeight="1" x14ac:dyDescent="0.25">
      <c r="A173" s="24"/>
      <c r="B173" s="25" t="s">
        <v>355</v>
      </c>
      <c r="C173" s="866"/>
      <c r="D173" s="866"/>
      <c r="E173" s="866"/>
      <c r="F173" s="26">
        <f>SUM(F174:F195)</f>
        <v>0</v>
      </c>
      <c r="G173" s="26">
        <f>SUM(G174:G195)</f>
        <v>0</v>
      </c>
      <c r="H173" s="387">
        <f>SUM(H174:H195)</f>
        <v>0</v>
      </c>
      <c r="I173" s="387">
        <f>SUM(I174:I195)</f>
        <v>0</v>
      </c>
      <c r="J173" s="372"/>
      <c r="K173" s="26">
        <f>SUM(K174:K195)</f>
        <v>0</v>
      </c>
      <c r="L173" s="26">
        <f>SUM(L174:L195)</f>
        <v>0</v>
      </c>
      <c r="M173" s="287"/>
      <c r="N173" s="26">
        <f t="shared" ref="N173:P173" si="98">SUM(N174:N191)</f>
        <v>0</v>
      </c>
      <c r="O173" s="26">
        <f t="shared" si="98"/>
        <v>0</v>
      </c>
      <c r="P173" s="26">
        <f t="shared" si="98"/>
        <v>0</v>
      </c>
      <c r="Q173" s="26">
        <f>SUM(Q174:Q195)</f>
        <v>0</v>
      </c>
      <c r="R173" s="26">
        <f>SUM(R174:R195)</f>
        <v>0</v>
      </c>
      <c r="S173" s="23">
        <f t="shared" ref="S173:S209" si="99">IFERROR(Q173/$G173,0)</f>
        <v>0</v>
      </c>
    </row>
    <row r="174" spans="1:19" ht="13" x14ac:dyDescent="0.25">
      <c r="A174" s="20"/>
      <c r="B174" s="288"/>
      <c r="C174" s="289"/>
      <c r="D174" s="442"/>
      <c r="E174" s="443"/>
      <c r="F174" s="444">
        <f t="shared" ref="F174:F188" si="100">D174*E174</f>
        <v>0</v>
      </c>
      <c r="G174" s="156">
        <f>F174*'Consolidated Budget'!J$8</f>
        <v>0</v>
      </c>
      <c r="H174" s="427"/>
      <c r="I174" s="428"/>
      <c r="J174" s="372"/>
      <c r="K174" s="286"/>
      <c r="L174" s="179"/>
      <c r="M174" s="287"/>
      <c r="N174" s="286"/>
      <c r="O174" s="179"/>
      <c r="P174" s="287"/>
      <c r="Q174" s="291">
        <f t="shared" ref="Q174:Q188" si="101">I174+L174+O174</f>
        <v>0</v>
      </c>
      <c r="R174" s="22">
        <f t="shared" ref="R174:R195" si="102">$G174-Q174</f>
        <v>0</v>
      </c>
      <c r="S174" s="466">
        <f t="shared" si="99"/>
        <v>0</v>
      </c>
    </row>
    <row r="175" spans="1:19" ht="13" x14ac:dyDescent="0.25">
      <c r="A175" s="20"/>
      <c r="B175" s="288"/>
      <c r="C175" s="289"/>
      <c r="D175" s="442"/>
      <c r="E175" s="445"/>
      <c r="F175" s="444">
        <f t="shared" si="100"/>
        <v>0</v>
      </c>
      <c r="G175" s="156">
        <f>F175*'Consolidated Budget'!J$8</f>
        <v>0</v>
      </c>
      <c r="H175" s="408"/>
      <c r="I175" s="429"/>
      <c r="J175" s="372"/>
      <c r="K175" s="286"/>
      <c r="L175" s="179"/>
      <c r="M175" s="287"/>
      <c r="N175" s="286"/>
      <c r="O175" s="179"/>
      <c r="P175" s="287"/>
      <c r="Q175" s="291">
        <f t="shared" si="101"/>
        <v>0</v>
      </c>
      <c r="R175" s="22">
        <f t="shared" si="102"/>
        <v>0</v>
      </c>
      <c r="S175" s="466">
        <f t="shared" si="99"/>
        <v>0</v>
      </c>
    </row>
    <row r="176" spans="1:19" ht="13" x14ac:dyDescent="0.25">
      <c r="A176" s="20"/>
      <c r="B176" s="288"/>
      <c r="C176" s="289"/>
      <c r="D176" s="442"/>
      <c r="E176" s="445"/>
      <c r="F176" s="444">
        <f t="shared" si="100"/>
        <v>0</v>
      </c>
      <c r="G176" s="156">
        <f>F176*'Consolidated Budget'!J$8</f>
        <v>0</v>
      </c>
      <c r="H176" s="408"/>
      <c r="I176" s="429"/>
      <c r="J176" s="372"/>
      <c r="K176" s="286"/>
      <c r="L176" s="179"/>
      <c r="M176" s="287"/>
      <c r="N176" s="286"/>
      <c r="O176" s="179"/>
      <c r="P176" s="287"/>
      <c r="Q176" s="291">
        <f t="shared" si="101"/>
        <v>0</v>
      </c>
      <c r="R176" s="22">
        <f t="shared" si="102"/>
        <v>0</v>
      </c>
      <c r="S176" s="23">
        <f t="shared" si="99"/>
        <v>0</v>
      </c>
    </row>
    <row r="177" spans="1:19" ht="13" x14ac:dyDescent="0.25">
      <c r="A177" s="20"/>
      <c r="B177" s="288"/>
      <c r="C177" s="289"/>
      <c r="D177" s="442"/>
      <c r="E177" s="445"/>
      <c r="F177" s="444">
        <f>D177*E177</f>
        <v>0</v>
      </c>
      <c r="G177" s="156">
        <f>F177*'Consolidated Budget'!J$8</f>
        <v>0</v>
      </c>
      <c r="H177" s="408"/>
      <c r="I177" s="429"/>
      <c r="J177" s="372"/>
      <c r="K177" s="286"/>
      <c r="L177" s="179"/>
      <c r="M177" s="287"/>
      <c r="N177" s="286"/>
      <c r="O177" s="179"/>
      <c r="P177" s="287"/>
      <c r="Q177" s="291">
        <f t="shared" si="101"/>
        <v>0</v>
      </c>
      <c r="R177" s="22">
        <f t="shared" si="102"/>
        <v>0</v>
      </c>
      <c r="S177" s="23">
        <f t="shared" si="99"/>
        <v>0</v>
      </c>
    </row>
    <row r="178" spans="1:19" ht="13" x14ac:dyDescent="0.25">
      <c r="A178" s="20"/>
      <c r="B178" s="288"/>
      <c r="C178" s="289"/>
      <c r="D178" s="442"/>
      <c r="E178" s="445"/>
      <c r="F178" s="444">
        <f t="shared" si="100"/>
        <v>0</v>
      </c>
      <c r="G178" s="156">
        <f>F178*'Consolidated Budget'!J$8</f>
        <v>0</v>
      </c>
      <c r="H178" s="408"/>
      <c r="I178" s="429"/>
      <c r="J178" s="372"/>
      <c r="K178" s="286"/>
      <c r="L178" s="179"/>
      <c r="M178" s="287"/>
      <c r="N178" s="286"/>
      <c r="O178" s="179"/>
      <c r="P178" s="287"/>
      <c r="Q178" s="291">
        <f t="shared" si="101"/>
        <v>0</v>
      </c>
      <c r="R178" s="22">
        <f t="shared" si="102"/>
        <v>0</v>
      </c>
      <c r="S178" s="23">
        <f t="shared" si="99"/>
        <v>0</v>
      </c>
    </row>
    <row r="179" spans="1:19" ht="13" x14ac:dyDescent="0.25">
      <c r="A179" s="20"/>
      <c r="B179" s="288"/>
      <c r="C179" s="289"/>
      <c r="D179" s="442"/>
      <c r="E179" s="443"/>
      <c r="F179" s="444">
        <f t="shared" si="100"/>
        <v>0</v>
      </c>
      <c r="G179" s="156">
        <f>F179*'Consolidated Budget'!J$8</f>
        <v>0</v>
      </c>
      <c r="H179" s="408"/>
      <c r="I179" s="429"/>
      <c r="J179" s="372"/>
      <c r="K179" s="286"/>
      <c r="L179" s="179"/>
      <c r="M179" s="287"/>
      <c r="N179" s="286"/>
      <c r="O179" s="179"/>
      <c r="P179" s="287"/>
      <c r="Q179" s="291">
        <f t="shared" si="101"/>
        <v>0</v>
      </c>
      <c r="R179" s="22">
        <f t="shared" si="102"/>
        <v>0</v>
      </c>
      <c r="S179" s="23">
        <f t="shared" si="99"/>
        <v>0</v>
      </c>
    </row>
    <row r="180" spans="1:19" ht="13" x14ac:dyDescent="0.25">
      <c r="A180" s="20"/>
      <c r="B180" s="288"/>
      <c r="C180" s="289"/>
      <c r="D180" s="442"/>
      <c r="E180" s="446"/>
      <c r="F180" s="444">
        <f t="shared" si="100"/>
        <v>0</v>
      </c>
      <c r="G180" s="156">
        <f>F180*'Consolidated Budget'!J$8</f>
        <v>0</v>
      </c>
      <c r="H180" s="408"/>
      <c r="I180" s="429"/>
      <c r="J180" s="372"/>
      <c r="K180" s="286"/>
      <c r="L180" s="179"/>
      <c r="M180" s="287"/>
      <c r="N180" s="286"/>
      <c r="O180" s="179"/>
      <c r="P180" s="287"/>
      <c r="Q180" s="291">
        <f t="shared" si="101"/>
        <v>0</v>
      </c>
      <c r="R180" s="22">
        <f t="shared" si="102"/>
        <v>0</v>
      </c>
      <c r="S180" s="23">
        <f t="shared" si="99"/>
        <v>0</v>
      </c>
    </row>
    <row r="181" spans="1:19" ht="13" x14ac:dyDescent="0.25">
      <c r="A181" s="20"/>
      <c r="B181" s="288"/>
      <c r="C181" s="289"/>
      <c r="D181" s="442"/>
      <c r="E181" s="446"/>
      <c r="F181" s="444">
        <f t="shared" si="100"/>
        <v>0</v>
      </c>
      <c r="G181" s="156">
        <f>F181*'Consolidated Budget'!J$8</f>
        <v>0</v>
      </c>
      <c r="H181" s="408"/>
      <c r="I181" s="429"/>
      <c r="J181" s="372"/>
      <c r="K181" s="286"/>
      <c r="L181" s="179"/>
      <c r="M181" s="287"/>
      <c r="N181" s="286"/>
      <c r="O181" s="179"/>
      <c r="P181" s="287"/>
      <c r="Q181" s="291">
        <f t="shared" si="101"/>
        <v>0</v>
      </c>
      <c r="R181" s="22">
        <f t="shared" si="102"/>
        <v>0</v>
      </c>
      <c r="S181" s="23">
        <f t="shared" si="99"/>
        <v>0</v>
      </c>
    </row>
    <row r="182" spans="1:19" ht="13" x14ac:dyDescent="0.25">
      <c r="A182" s="20"/>
      <c r="B182" s="288"/>
      <c r="C182" s="289"/>
      <c r="D182" s="442"/>
      <c r="E182" s="445"/>
      <c r="F182" s="444">
        <f t="shared" si="100"/>
        <v>0</v>
      </c>
      <c r="G182" s="156">
        <f>F182*'Consolidated Budget'!J$8</f>
        <v>0</v>
      </c>
      <c r="H182" s="408"/>
      <c r="I182" s="429"/>
      <c r="J182" s="372"/>
      <c r="K182" s="286"/>
      <c r="L182" s="179"/>
      <c r="M182" s="287"/>
      <c r="N182" s="286"/>
      <c r="O182" s="179"/>
      <c r="P182" s="287"/>
      <c r="Q182" s="291">
        <f t="shared" si="101"/>
        <v>0</v>
      </c>
      <c r="R182" s="22">
        <f t="shared" si="102"/>
        <v>0</v>
      </c>
      <c r="S182" s="23">
        <f t="shared" si="99"/>
        <v>0</v>
      </c>
    </row>
    <row r="183" spans="1:19" ht="13" x14ac:dyDescent="0.25">
      <c r="A183" s="20"/>
      <c r="B183" s="288"/>
      <c r="C183" s="289"/>
      <c r="D183" s="442"/>
      <c r="E183" s="445"/>
      <c r="F183" s="444">
        <f t="shared" si="100"/>
        <v>0</v>
      </c>
      <c r="G183" s="156">
        <f>F183*'Consolidated Budget'!J$8</f>
        <v>0</v>
      </c>
      <c r="H183" s="408"/>
      <c r="I183" s="429"/>
      <c r="J183" s="372"/>
      <c r="K183" s="286"/>
      <c r="L183" s="179"/>
      <c r="M183" s="287"/>
      <c r="N183" s="286"/>
      <c r="O183" s="179"/>
      <c r="P183" s="287"/>
      <c r="Q183" s="291">
        <f t="shared" si="101"/>
        <v>0</v>
      </c>
      <c r="R183" s="22">
        <f t="shared" si="102"/>
        <v>0</v>
      </c>
      <c r="S183" s="23">
        <f t="shared" si="99"/>
        <v>0</v>
      </c>
    </row>
    <row r="184" spans="1:19" ht="13" x14ac:dyDescent="0.25">
      <c r="A184" s="20"/>
      <c r="B184" s="288"/>
      <c r="C184" s="289"/>
      <c r="D184" s="442"/>
      <c r="E184" s="446"/>
      <c r="F184" s="444">
        <f t="shared" si="100"/>
        <v>0</v>
      </c>
      <c r="G184" s="156">
        <f>F184*'Consolidated Budget'!J$8</f>
        <v>0</v>
      </c>
      <c r="H184" s="408"/>
      <c r="I184" s="429"/>
      <c r="J184" s="372"/>
      <c r="K184" s="286"/>
      <c r="L184" s="179"/>
      <c r="M184" s="287"/>
      <c r="N184" s="286"/>
      <c r="O184" s="179"/>
      <c r="P184" s="287"/>
      <c r="Q184" s="291">
        <f t="shared" si="101"/>
        <v>0</v>
      </c>
      <c r="R184" s="22">
        <f t="shared" si="102"/>
        <v>0</v>
      </c>
      <c r="S184" s="23">
        <f t="shared" si="99"/>
        <v>0</v>
      </c>
    </row>
    <row r="185" spans="1:19" ht="13" x14ac:dyDescent="0.25">
      <c r="A185" s="20"/>
      <c r="B185" s="288"/>
      <c r="C185" s="289"/>
      <c r="D185" s="442"/>
      <c r="E185" s="443"/>
      <c r="F185" s="444">
        <f>D185*E185</f>
        <v>0</v>
      </c>
      <c r="G185" s="156">
        <f>F185*'Consolidated Budget'!J$8</f>
        <v>0</v>
      </c>
      <c r="H185" s="408"/>
      <c r="I185" s="429"/>
      <c r="J185" s="372"/>
      <c r="K185" s="286"/>
      <c r="L185" s="179"/>
      <c r="M185" s="287"/>
      <c r="N185" s="286"/>
      <c r="O185" s="179"/>
      <c r="P185" s="287"/>
      <c r="Q185" s="291">
        <f t="shared" si="101"/>
        <v>0</v>
      </c>
      <c r="R185" s="22">
        <f t="shared" si="102"/>
        <v>0</v>
      </c>
      <c r="S185" s="23">
        <f t="shared" si="99"/>
        <v>0</v>
      </c>
    </row>
    <row r="186" spans="1:19" ht="13" x14ac:dyDescent="0.25">
      <c r="A186" s="20"/>
      <c r="B186" s="288"/>
      <c r="C186" s="289"/>
      <c r="D186" s="442"/>
      <c r="E186" s="446"/>
      <c r="F186" s="444">
        <f t="shared" si="100"/>
        <v>0</v>
      </c>
      <c r="G186" s="156">
        <f>F186*'Consolidated Budget'!J$8</f>
        <v>0</v>
      </c>
      <c r="H186" s="408"/>
      <c r="I186" s="429"/>
      <c r="J186" s="372"/>
      <c r="K186" s="286"/>
      <c r="L186" s="179"/>
      <c r="M186" s="287"/>
      <c r="N186" s="286"/>
      <c r="O186" s="179"/>
      <c r="P186" s="287"/>
      <c r="Q186" s="291">
        <f t="shared" si="101"/>
        <v>0</v>
      </c>
      <c r="R186" s="22">
        <f t="shared" si="102"/>
        <v>0</v>
      </c>
      <c r="S186" s="23">
        <f t="shared" si="99"/>
        <v>0</v>
      </c>
    </row>
    <row r="187" spans="1:19" ht="13" x14ac:dyDescent="0.25">
      <c r="A187" s="20"/>
      <c r="B187" s="288"/>
      <c r="C187" s="289"/>
      <c r="D187" s="442"/>
      <c r="E187" s="443"/>
      <c r="F187" s="444">
        <f t="shared" si="100"/>
        <v>0</v>
      </c>
      <c r="G187" s="156">
        <f>F187*'Consolidated Budget'!J$8</f>
        <v>0</v>
      </c>
      <c r="H187" s="408"/>
      <c r="I187" s="429"/>
      <c r="J187" s="372"/>
      <c r="K187" s="286"/>
      <c r="L187" s="179"/>
      <c r="M187" s="287"/>
      <c r="N187" s="286"/>
      <c r="O187" s="179"/>
      <c r="P187" s="287"/>
      <c r="Q187" s="291">
        <f t="shared" si="101"/>
        <v>0</v>
      </c>
      <c r="R187" s="22">
        <f t="shared" si="102"/>
        <v>0</v>
      </c>
      <c r="S187" s="23">
        <f t="shared" si="99"/>
        <v>0</v>
      </c>
    </row>
    <row r="188" spans="1:19" ht="13" x14ac:dyDescent="0.25">
      <c r="A188" s="20"/>
      <c r="B188" s="288"/>
      <c r="C188" s="289"/>
      <c r="D188" s="442"/>
      <c r="E188" s="445"/>
      <c r="F188" s="444">
        <f t="shared" si="100"/>
        <v>0</v>
      </c>
      <c r="G188" s="156">
        <f>F188*'Consolidated Budget'!J$8</f>
        <v>0</v>
      </c>
      <c r="H188" s="447"/>
      <c r="I188" s="448"/>
      <c r="J188" s="372"/>
      <c r="K188" s="286"/>
      <c r="L188" s="179"/>
      <c r="M188" s="287"/>
      <c r="N188" s="286"/>
      <c r="O188" s="179"/>
      <c r="P188" s="287"/>
      <c r="Q188" s="291">
        <f t="shared" si="101"/>
        <v>0</v>
      </c>
      <c r="R188" s="22">
        <f t="shared" si="102"/>
        <v>0</v>
      </c>
      <c r="S188" s="23">
        <f t="shared" si="99"/>
        <v>0</v>
      </c>
    </row>
    <row r="189" spans="1:19" ht="13" x14ac:dyDescent="0.25">
      <c r="A189" s="20"/>
      <c r="B189" s="288"/>
      <c r="C189" s="289"/>
      <c r="D189" s="442"/>
      <c r="E189" s="443"/>
      <c r="F189" s="446">
        <v>0</v>
      </c>
      <c r="G189" s="156">
        <f>F189*'Consolidated Budget'!J$8</f>
        <v>0</v>
      </c>
      <c r="H189" s="447"/>
      <c r="I189" s="448"/>
      <c r="J189" s="372"/>
      <c r="K189" s="286"/>
      <c r="L189" s="179"/>
      <c r="M189" s="287"/>
      <c r="N189" s="286"/>
      <c r="O189" s="179"/>
      <c r="P189" s="287"/>
      <c r="Q189" s="291"/>
      <c r="R189" s="22">
        <f t="shared" si="102"/>
        <v>0</v>
      </c>
      <c r="S189" s="23">
        <f t="shared" si="99"/>
        <v>0</v>
      </c>
    </row>
    <row r="190" spans="1:19" ht="13" x14ac:dyDescent="0.25">
      <c r="A190" s="20"/>
      <c r="B190" s="288"/>
      <c r="C190" s="289"/>
      <c r="D190" s="442"/>
      <c r="E190" s="443"/>
      <c r="F190" s="446">
        <v>0</v>
      </c>
      <c r="G190" s="156">
        <f>F190*'Consolidated Budget'!J$8</f>
        <v>0</v>
      </c>
      <c r="H190" s="447"/>
      <c r="I190" s="448"/>
      <c r="J190" s="372"/>
      <c r="K190" s="286"/>
      <c r="L190" s="179"/>
      <c r="M190" s="287"/>
      <c r="N190" s="286"/>
      <c r="O190" s="179"/>
      <c r="P190" s="287"/>
      <c r="Q190" s="291"/>
      <c r="R190" s="22">
        <f t="shared" si="102"/>
        <v>0</v>
      </c>
      <c r="S190" s="23">
        <f t="shared" si="99"/>
        <v>0</v>
      </c>
    </row>
    <row r="191" spans="1:19" ht="13" x14ac:dyDescent="0.25">
      <c r="A191" s="20"/>
      <c r="B191" s="288"/>
      <c r="C191" s="289"/>
      <c r="D191" s="442"/>
      <c r="E191" s="445"/>
      <c r="F191" s="446">
        <v>0</v>
      </c>
      <c r="G191" s="156">
        <f>F191*'Consolidated Budget'!J$8</f>
        <v>0</v>
      </c>
      <c r="H191" s="447"/>
      <c r="I191" s="448"/>
      <c r="J191" s="372"/>
      <c r="K191" s="286"/>
      <c r="L191" s="179"/>
      <c r="M191" s="287"/>
      <c r="N191" s="286"/>
      <c r="O191" s="179"/>
      <c r="P191" s="287"/>
      <c r="Q191" s="291"/>
      <c r="R191" s="22">
        <f t="shared" si="102"/>
        <v>0</v>
      </c>
      <c r="S191" s="23">
        <f t="shared" si="99"/>
        <v>0</v>
      </c>
    </row>
    <row r="192" spans="1:19" ht="13" x14ac:dyDescent="0.25">
      <c r="A192" s="398"/>
      <c r="B192" s="449"/>
      <c r="C192" s="283"/>
      <c r="D192" s="442"/>
      <c r="E192" s="443"/>
      <c r="F192" s="444">
        <f t="shared" ref="F192:F194" si="103">D192*E192</f>
        <v>0</v>
      </c>
      <c r="G192" s="156">
        <f>F192*'Consolidated Budget'!J$8</f>
        <v>0</v>
      </c>
      <c r="H192" s="447"/>
      <c r="I192" s="448"/>
      <c r="J192" s="372"/>
      <c r="K192" s="296"/>
      <c r="L192" s="296"/>
      <c r="M192" s="287"/>
      <c r="N192" s="296"/>
      <c r="O192" s="296"/>
      <c r="P192" s="403"/>
      <c r="Q192" s="291">
        <f>I192+L192+O192</f>
        <v>0</v>
      </c>
      <c r="R192" s="22">
        <f t="shared" si="102"/>
        <v>0</v>
      </c>
      <c r="S192" s="23">
        <f t="shared" si="99"/>
        <v>0</v>
      </c>
    </row>
    <row r="193" spans="1:19" ht="13" x14ac:dyDescent="0.25">
      <c r="A193" s="398"/>
      <c r="B193" s="449"/>
      <c r="C193" s="283"/>
      <c r="D193" s="442"/>
      <c r="E193" s="443"/>
      <c r="F193" s="444">
        <f t="shared" si="103"/>
        <v>0</v>
      </c>
      <c r="G193" s="156">
        <f>F193*'Consolidated Budget'!J$8</f>
        <v>0</v>
      </c>
      <c r="H193" s="447"/>
      <c r="I193" s="450"/>
      <c r="J193" s="372"/>
      <c r="K193" s="296"/>
      <c r="L193" s="296"/>
      <c r="M193" s="287"/>
      <c r="N193" s="296"/>
      <c r="O193" s="296"/>
      <c r="P193" s="403"/>
      <c r="Q193" s="291">
        <f>I193+L193+O193</f>
        <v>0</v>
      </c>
      <c r="R193" s="22">
        <f t="shared" si="102"/>
        <v>0</v>
      </c>
      <c r="S193" s="23">
        <f t="shared" si="99"/>
        <v>0</v>
      </c>
    </row>
    <row r="194" spans="1:19" ht="13" x14ac:dyDescent="0.25">
      <c r="A194" s="398"/>
      <c r="B194" s="449"/>
      <c r="C194" s="283"/>
      <c r="D194" s="442"/>
      <c r="E194" s="443"/>
      <c r="F194" s="444">
        <f t="shared" si="103"/>
        <v>0</v>
      </c>
      <c r="G194" s="156">
        <f>F194*'Consolidated Budget'!J$8</f>
        <v>0</v>
      </c>
      <c r="H194" s="408"/>
      <c r="I194" s="409"/>
      <c r="J194" s="372"/>
      <c r="K194" s="296"/>
      <c r="L194" s="296"/>
      <c r="M194" s="287"/>
      <c r="N194" s="296"/>
      <c r="O194" s="296"/>
      <c r="P194" s="403"/>
      <c r="Q194" s="291">
        <f>I194+L194+O194</f>
        <v>0</v>
      </c>
      <c r="R194" s="22">
        <f t="shared" si="102"/>
        <v>0</v>
      </c>
      <c r="S194" s="23">
        <f t="shared" si="99"/>
        <v>0</v>
      </c>
    </row>
    <row r="195" spans="1:19" ht="13" x14ac:dyDescent="0.25">
      <c r="A195" s="398"/>
      <c r="B195" s="399"/>
      <c r="C195" s="400"/>
      <c r="D195" s="400"/>
      <c r="E195" s="401"/>
      <c r="F195" s="318"/>
      <c r="G195" s="318"/>
      <c r="H195" s="402"/>
      <c r="I195" s="402"/>
      <c r="J195" s="372"/>
      <c r="K195" s="296"/>
      <c r="L195" s="296"/>
      <c r="M195" s="287"/>
      <c r="N195" s="296"/>
      <c r="O195" s="296"/>
      <c r="P195" s="403"/>
      <c r="Q195" s="291">
        <f>I195+L195+O195</f>
        <v>0</v>
      </c>
      <c r="R195" s="22">
        <f t="shared" si="102"/>
        <v>0</v>
      </c>
      <c r="S195" s="23">
        <f t="shared" si="99"/>
        <v>0</v>
      </c>
    </row>
    <row r="196" spans="1:19" ht="13" x14ac:dyDescent="0.25">
      <c r="A196" s="24"/>
      <c r="B196" s="25" t="s">
        <v>59</v>
      </c>
      <c r="C196" s="903"/>
      <c r="D196" s="903"/>
      <c r="E196" s="903"/>
      <c r="F196" s="26">
        <f>SUM(F197:F206)</f>
        <v>0</v>
      </c>
      <c r="G196" s="26">
        <f>SUM(G197:G206)</f>
        <v>0</v>
      </c>
      <c r="H196" s="387">
        <f t="shared" ref="H196:I196" si="104">SUM(H197:H206)</f>
        <v>0</v>
      </c>
      <c r="I196" s="387">
        <f t="shared" si="104"/>
        <v>0</v>
      </c>
      <c r="J196" s="372"/>
      <c r="K196" s="26">
        <f t="shared" ref="K196:L196" si="105">SUM(K197:K206)</f>
        <v>0</v>
      </c>
      <c r="L196" s="26">
        <f t="shared" si="105"/>
        <v>0</v>
      </c>
      <c r="M196" s="287"/>
      <c r="N196" s="26">
        <f t="shared" ref="N196:R196" si="106">SUM(N197:N206)</f>
        <v>0</v>
      </c>
      <c r="O196" s="26">
        <f t="shared" si="106"/>
        <v>0</v>
      </c>
      <c r="P196" s="26">
        <f t="shared" si="106"/>
        <v>0</v>
      </c>
      <c r="Q196" s="26">
        <f t="shared" si="106"/>
        <v>0</v>
      </c>
      <c r="R196" s="26">
        <f t="shared" si="106"/>
        <v>0</v>
      </c>
      <c r="S196" s="23">
        <f t="shared" si="99"/>
        <v>0</v>
      </c>
    </row>
    <row r="197" spans="1:19" ht="14.5" x14ac:dyDescent="0.35">
      <c r="A197" s="20"/>
      <c r="B197" s="308"/>
      <c r="C197" s="297"/>
      <c r="D197" s="310"/>
      <c r="E197" s="297"/>
      <c r="F197" s="441">
        <f t="shared" ref="F197:F206" si="107">D197*E197</f>
        <v>0</v>
      </c>
      <c r="G197" s="156">
        <f>F197*'Consolidated Budget'!J$8</f>
        <v>0</v>
      </c>
      <c r="H197" s="427"/>
      <c r="I197" s="428"/>
      <c r="J197" s="372"/>
      <c r="K197" s="286"/>
      <c r="L197" s="179"/>
      <c r="M197" s="287"/>
      <c r="N197" s="286"/>
      <c r="O197" s="179"/>
      <c r="P197" s="287"/>
      <c r="Q197" s="291">
        <f t="shared" ref="Q197:Q207" si="108">I197+L197+O197</f>
        <v>0</v>
      </c>
      <c r="R197" s="22">
        <f t="shared" ref="R197:R206" si="109">$G197-Q197</f>
        <v>0</v>
      </c>
      <c r="S197" s="23">
        <f t="shared" si="99"/>
        <v>0</v>
      </c>
    </row>
    <row r="198" spans="1:19" ht="14.5" x14ac:dyDescent="0.35">
      <c r="A198" s="20"/>
      <c r="B198" s="311"/>
      <c r="C198" s="297"/>
      <c r="D198" s="310"/>
      <c r="E198" s="297"/>
      <c r="F198" s="441">
        <f t="shared" si="107"/>
        <v>0</v>
      </c>
      <c r="G198" s="156">
        <f>F198*'Consolidated Budget'!J$8</f>
        <v>0</v>
      </c>
      <c r="H198" s="408"/>
      <c r="I198" s="429"/>
      <c r="J198" s="372"/>
      <c r="K198" s="286"/>
      <c r="L198" s="179"/>
      <c r="M198" s="287"/>
      <c r="N198" s="286"/>
      <c r="O198" s="179"/>
      <c r="P198" s="287"/>
      <c r="Q198" s="291">
        <f t="shared" si="108"/>
        <v>0</v>
      </c>
      <c r="R198" s="22">
        <f t="shared" si="109"/>
        <v>0</v>
      </c>
      <c r="S198" s="23">
        <f t="shared" si="99"/>
        <v>0</v>
      </c>
    </row>
    <row r="199" spans="1:19" ht="14.5" x14ac:dyDescent="0.35">
      <c r="A199" s="20"/>
      <c r="B199" s="311"/>
      <c r="C199" s="297"/>
      <c r="D199" s="310"/>
      <c r="E199" s="297"/>
      <c r="F199" s="441">
        <f t="shared" si="107"/>
        <v>0</v>
      </c>
      <c r="G199" s="156">
        <f>F199*'Consolidated Budget'!J$8</f>
        <v>0</v>
      </c>
      <c r="H199" s="408"/>
      <c r="I199" s="429"/>
      <c r="J199" s="372"/>
      <c r="K199" s="286"/>
      <c r="L199" s="179"/>
      <c r="M199" s="287"/>
      <c r="N199" s="286"/>
      <c r="O199" s="179"/>
      <c r="P199" s="287"/>
      <c r="Q199" s="291">
        <f t="shared" si="108"/>
        <v>0</v>
      </c>
      <c r="R199" s="22">
        <f t="shared" si="109"/>
        <v>0</v>
      </c>
      <c r="S199" s="23">
        <f t="shared" si="99"/>
        <v>0</v>
      </c>
    </row>
    <row r="200" spans="1:19" ht="14.5" x14ac:dyDescent="0.35">
      <c r="A200" s="20"/>
      <c r="B200" s="311"/>
      <c r="C200" s="297"/>
      <c r="D200" s="310"/>
      <c r="E200" s="297"/>
      <c r="F200" s="441">
        <f t="shared" si="107"/>
        <v>0</v>
      </c>
      <c r="G200" s="156">
        <f>F200*'Consolidated Budget'!J$8</f>
        <v>0</v>
      </c>
      <c r="H200" s="408"/>
      <c r="I200" s="429"/>
      <c r="J200" s="372"/>
      <c r="K200" s="286"/>
      <c r="L200" s="179"/>
      <c r="M200" s="287"/>
      <c r="N200" s="286"/>
      <c r="O200" s="179"/>
      <c r="P200" s="287"/>
      <c r="Q200" s="291">
        <f t="shared" si="108"/>
        <v>0</v>
      </c>
      <c r="R200" s="22">
        <f t="shared" si="109"/>
        <v>0</v>
      </c>
      <c r="S200" s="23">
        <f t="shared" si="99"/>
        <v>0</v>
      </c>
    </row>
    <row r="201" spans="1:19" ht="14.5" x14ac:dyDescent="0.35">
      <c r="A201" s="20"/>
      <c r="B201" s="311"/>
      <c r="C201" s="297"/>
      <c r="D201" s="310"/>
      <c r="E201" s="297"/>
      <c r="F201" s="441">
        <f t="shared" si="107"/>
        <v>0</v>
      </c>
      <c r="G201" s="156">
        <f>F201*'Consolidated Budget'!J$8</f>
        <v>0</v>
      </c>
      <c r="H201" s="408"/>
      <c r="I201" s="429"/>
      <c r="J201" s="372"/>
      <c r="K201" s="286"/>
      <c r="L201" s="179"/>
      <c r="M201" s="287"/>
      <c r="N201" s="286"/>
      <c r="O201" s="179"/>
      <c r="P201" s="287"/>
      <c r="Q201" s="291">
        <f t="shared" si="108"/>
        <v>0</v>
      </c>
      <c r="R201" s="22">
        <f t="shared" si="109"/>
        <v>0</v>
      </c>
      <c r="S201" s="466">
        <f t="shared" si="99"/>
        <v>0</v>
      </c>
    </row>
    <row r="202" spans="1:19" ht="14.5" x14ac:dyDescent="0.35">
      <c r="A202" s="20"/>
      <c r="B202" s="311"/>
      <c r="C202" s="297"/>
      <c r="D202" s="310"/>
      <c r="E202" s="297"/>
      <c r="F202" s="441">
        <f t="shared" si="107"/>
        <v>0</v>
      </c>
      <c r="G202" s="156">
        <f>F202*'Consolidated Budget'!J$8</f>
        <v>0</v>
      </c>
      <c r="H202" s="452"/>
      <c r="I202" s="453"/>
      <c r="J202" s="372"/>
      <c r="K202" s="313"/>
      <c r="L202" s="312"/>
      <c r="M202" s="287"/>
      <c r="N202" s="313"/>
      <c r="O202" s="312"/>
      <c r="P202" s="287"/>
      <c r="Q202" s="291">
        <f t="shared" si="108"/>
        <v>0</v>
      </c>
      <c r="R202" s="22">
        <f t="shared" si="109"/>
        <v>0</v>
      </c>
      <c r="S202" s="466">
        <f t="shared" si="99"/>
        <v>0</v>
      </c>
    </row>
    <row r="203" spans="1:19" ht="14.5" x14ac:dyDescent="0.35">
      <c r="A203" s="20"/>
      <c r="B203" s="311"/>
      <c r="C203" s="297"/>
      <c r="D203" s="310"/>
      <c r="E203" s="297"/>
      <c r="F203" s="441">
        <f t="shared" si="107"/>
        <v>0</v>
      </c>
      <c r="G203" s="156">
        <f>F203*'Consolidated Budget'!J$8</f>
        <v>0</v>
      </c>
      <c r="H203" s="427"/>
      <c r="I203" s="428"/>
      <c r="J203" s="372"/>
      <c r="K203" s="286"/>
      <c r="L203" s="179"/>
      <c r="M203" s="287"/>
      <c r="N203" s="286"/>
      <c r="O203" s="179"/>
      <c r="P203" s="287"/>
      <c r="Q203" s="291">
        <f t="shared" si="108"/>
        <v>0</v>
      </c>
      <c r="R203" s="22">
        <f t="shared" si="109"/>
        <v>0</v>
      </c>
      <c r="S203" s="23">
        <f t="shared" si="99"/>
        <v>0</v>
      </c>
    </row>
    <row r="204" spans="1:19" ht="14.5" x14ac:dyDescent="0.35">
      <c r="A204" s="20"/>
      <c r="B204" s="311"/>
      <c r="C204" s="297"/>
      <c r="D204" s="310"/>
      <c r="E204" s="297"/>
      <c r="F204" s="441">
        <f t="shared" si="107"/>
        <v>0</v>
      </c>
      <c r="G204" s="156">
        <f>F204*'Consolidated Budget'!J$8</f>
        <v>0</v>
      </c>
      <c r="H204" s="452"/>
      <c r="I204" s="453"/>
      <c r="J204" s="372"/>
      <c r="K204" s="313"/>
      <c r="L204" s="312"/>
      <c r="M204" s="287"/>
      <c r="N204" s="313"/>
      <c r="O204" s="312"/>
      <c r="P204" s="287"/>
      <c r="Q204" s="291">
        <f t="shared" si="108"/>
        <v>0</v>
      </c>
      <c r="R204" s="22">
        <f t="shared" si="109"/>
        <v>0</v>
      </c>
      <c r="S204" s="23">
        <f t="shared" si="99"/>
        <v>0</v>
      </c>
    </row>
    <row r="205" spans="1:19" ht="40.75" customHeight="1" x14ac:dyDescent="0.25">
      <c r="A205" s="20"/>
      <c r="B205" s="538"/>
      <c r="C205" s="413"/>
      <c r="D205" s="297"/>
      <c r="E205" s="414"/>
      <c r="F205" s="441">
        <f>D205*E205</f>
        <v>0</v>
      </c>
      <c r="G205" s="156">
        <f>F205*'Consolidated Budget'!J$8</f>
        <v>0</v>
      </c>
      <c r="H205" s="454"/>
      <c r="I205" s="455"/>
      <c r="J205" s="372"/>
      <c r="K205" s="313"/>
      <c r="L205" s="312"/>
      <c r="M205" s="287"/>
      <c r="N205" s="313"/>
      <c r="O205" s="312"/>
      <c r="P205" s="287"/>
      <c r="Q205" s="291">
        <f t="shared" si="108"/>
        <v>0</v>
      </c>
      <c r="R205" s="22">
        <f t="shared" si="109"/>
        <v>0</v>
      </c>
      <c r="S205" s="23">
        <f t="shared" si="99"/>
        <v>0</v>
      </c>
    </row>
    <row r="206" spans="1:19" ht="18.649999999999999" customHeight="1" x14ac:dyDescent="0.25">
      <c r="A206" s="298"/>
      <c r="B206" s="538"/>
      <c r="C206" s="413"/>
      <c r="D206" s="297"/>
      <c r="E206" s="297"/>
      <c r="F206" s="441">
        <f t="shared" si="107"/>
        <v>0</v>
      </c>
      <c r="G206" s="156">
        <f>F206*'Consolidated Budget'!J$8</f>
        <v>0</v>
      </c>
      <c r="H206" s="427"/>
      <c r="I206" s="428"/>
      <c r="J206" s="372"/>
      <c r="K206" s="286"/>
      <c r="L206" s="179"/>
      <c r="M206" s="287"/>
      <c r="N206" s="286"/>
      <c r="O206" s="179"/>
      <c r="P206" s="287"/>
      <c r="Q206" s="291">
        <f t="shared" si="108"/>
        <v>0</v>
      </c>
      <c r="R206" s="22">
        <f t="shared" si="109"/>
        <v>0</v>
      </c>
      <c r="S206" s="466">
        <f t="shared" si="99"/>
        <v>0</v>
      </c>
    </row>
    <row r="207" spans="1:19" ht="18.649999999999999" customHeight="1" x14ac:dyDescent="0.25">
      <c r="A207" s="451"/>
      <c r="B207" s="545"/>
      <c r="C207" s="400"/>
      <c r="D207" s="400"/>
      <c r="E207" s="401"/>
      <c r="F207" s="318"/>
      <c r="G207" s="318"/>
      <c r="H207" s="402"/>
      <c r="I207" s="402"/>
      <c r="J207" s="372"/>
      <c r="K207" s="296"/>
      <c r="L207" s="296"/>
      <c r="M207" s="287"/>
      <c r="N207" s="296"/>
      <c r="O207" s="296"/>
      <c r="P207" s="403"/>
      <c r="Q207" s="291">
        <f t="shared" si="108"/>
        <v>0</v>
      </c>
      <c r="R207" s="176"/>
      <c r="S207" s="23">
        <f t="shared" si="99"/>
        <v>0</v>
      </c>
    </row>
    <row r="208" spans="1:19" ht="22.4" customHeight="1" x14ac:dyDescent="0.25">
      <c r="A208" s="899" t="s">
        <v>357</v>
      </c>
      <c r="B208" s="899"/>
      <c r="C208" s="899"/>
      <c r="D208" s="899"/>
      <c r="E208" s="899"/>
      <c r="F208" s="34">
        <f>F173+F196</f>
        <v>0</v>
      </c>
      <c r="G208" s="34">
        <f>G173+G196</f>
        <v>0</v>
      </c>
      <c r="H208" s="34">
        <f t="shared" ref="H208:I208" si="110">H173+H196</f>
        <v>0</v>
      </c>
      <c r="I208" s="34">
        <f t="shared" si="110"/>
        <v>0</v>
      </c>
      <c r="J208" s="372"/>
      <c r="K208" s="34">
        <f t="shared" ref="K208:L208" si="111">K173+K196</f>
        <v>0</v>
      </c>
      <c r="L208" s="34">
        <f t="shared" si="111"/>
        <v>0</v>
      </c>
      <c r="M208" s="287"/>
      <c r="N208" s="34">
        <f t="shared" ref="N208:R208" si="112">N173+N196</f>
        <v>0</v>
      </c>
      <c r="O208" s="34">
        <f t="shared" si="112"/>
        <v>0</v>
      </c>
      <c r="P208" s="34">
        <f t="shared" si="112"/>
        <v>0</v>
      </c>
      <c r="Q208" s="34">
        <f t="shared" si="112"/>
        <v>0</v>
      </c>
      <c r="R208" s="34">
        <f t="shared" si="112"/>
        <v>0</v>
      </c>
      <c r="S208" s="23">
        <f t="shared" si="99"/>
        <v>0</v>
      </c>
    </row>
    <row r="209" spans="1:19" s="278" customFormat="1" ht="33" customHeight="1" x14ac:dyDescent="0.25">
      <c r="A209" s="905" t="s">
        <v>358</v>
      </c>
      <c r="B209" s="906"/>
      <c r="C209" s="906"/>
      <c r="D209" s="906"/>
      <c r="E209" s="906"/>
      <c r="F209" s="45">
        <f>F208</f>
        <v>0</v>
      </c>
      <c r="G209" s="45">
        <f>G208</f>
        <v>0</v>
      </c>
      <c r="H209" s="404">
        <f t="shared" ref="H209:I209" si="113">H208</f>
        <v>0</v>
      </c>
      <c r="I209" s="404">
        <f t="shared" si="113"/>
        <v>0</v>
      </c>
      <c r="J209" s="372"/>
      <c r="K209" s="45">
        <f t="shared" ref="K209:L209" si="114">K208</f>
        <v>0</v>
      </c>
      <c r="L209" s="45">
        <f t="shared" si="114"/>
        <v>0</v>
      </c>
      <c r="M209" s="287"/>
      <c r="N209" s="45">
        <f t="shared" ref="N209:R209" si="115">N208</f>
        <v>0</v>
      </c>
      <c r="O209" s="45">
        <f t="shared" si="115"/>
        <v>0</v>
      </c>
      <c r="P209" s="45">
        <f t="shared" si="115"/>
        <v>0</v>
      </c>
      <c r="Q209" s="45">
        <f t="shared" si="115"/>
        <v>0</v>
      </c>
      <c r="R209" s="45">
        <f t="shared" si="115"/>
        <v>0</v>
      </c>
      <c r="S209" s="23">
        <f t="shared" si="99"/>
        <v>0</v>
      </c>
    </row>
    <row r="210" spans="1:19" ht="27" customHeight="1" x14ac:dyDescent="0.25">
      <c r="A210" s="907" t="s">
        <v>403</v>
      </c>
      <c r="B210" s="907"/>
      <c r="C210" s="907"/>
      <c r="D210" s="907"/>
      <c r="E210" s="907"/>
      <c r="F210" s="125">
        <f>IFERROR(F209/F211,0)</f>
        <v>0</v>
      </c>
      <c r="G210" s="206">
        <f>IFERROR(G209/G211,0)</f>
        <v>0</v>
      </c>
      <c r="H210" s="396">
        <f t="shared" ref="H210:I210" si="116">IFERROR(H209/H211,0)</f>
        <v>0</v>
      </c>
      <c r="I210" s="396">
        <f t="shared" si="116"/>
        <v>0</v>
      </c>
      <c r="J210" s="372"/>
      <c r="K210" s="314"/>
      <c r="L210" s="314"/>
      <c r="M210" s="287"/>
      <c r="N210" s="314"/>
      <c r="O210" s="314"/>
      <c r="P210" s="287"/>
      <c r="Q210" s="314"/>
      <c r="R210" s="314"/>
      <c r="S210" s="315"/>
    </row>
    <row r="211" spans="1:19" ht="26.15" customHeight="1" x14ac:dyDescent="0.25">
      <c r="A211" s="904" t="s">
        <v>360</v>
      </c>
      <c r="B211" s="904"/>
      <c r="C211" s="904"/>
      <c r="D211" s="904"/>
      <c r="E211" s="904"/>
      <c r="F211" s="49">
        <f>F169+F209</f>
        <v>0</v>
      </c>
      <c r="G211" s="50">
        <f>G169+G209</f>
        <v>0</v>
      </c>
      <c r="H211" s="397">
        <f t="shared" ref="H211:I211" si="117">H169+H209</f>
        <v>0</v>
      </c>
      <c r="I211" s="397">
        <f t="shared" si="117"/>
        <v>0</v>
      </c>
      <c r="J211" s="372"/>
      <c r="K211" s="361">
        <f t="shared" ref="K211:L211" si="118">K169+K209</f>
        <v>0</v>
      </c>
      <c r="L211" s="361">
        <f t="shared" si="118"/>
        <v>0</v>
      </c>
      <c r="M211" s="287"/>
      <c r="N211" s="361">
        <f t="shared" ref="N211:R211" si="119">N169+N209</f>
        <v>0</v>
      </c>
      <c r="O211" s="361">
        <f t="shared" si="119"/>
        <v>0</v>
      </c>
      <c r="P211" s="361">
        <f t="shared" si="119"/>
        <v>0</v>
      </c>
      <c r="Q211" s="361">
        <f t="shared" si="119"/>
        <v>0</v>
      </c>
      <c r="R211" s="361">
        <f t="shared" si="119"/>
        <v>0</v>
      </c>
      <c r="S211" s="23">
        <f t="shared" ref="S211:S213" si="120">IFERROR(Q211/$G211,0)</f>
        <v>0</v>
      </c>
    </row>
    <row r="212" spans="1:19" ht="22.4" customHeight="1" x14ac:dyDescent="0.25">
      <c r="A212" s="922" t="s">
        <v>71</v>
      </c>
      <c r="B212" s="923"/>
      <c r="C212" s="923"/>
      <c r="D212" s="923"/>
      <c r="E212" s="924"/>
      <c r="F212" s="49">
        <f>F211*2%</f>
        <v>0</v>
      </c>
      <c r="G212" s="49">
        <f>G211*2%</f>
        <v>0</v>
      </c>
      <c r="H212" s="397"/>
      <c r="I212" s="397"/>
      <c r="J212" s="372"/>
      <c r="K212" s="361"/>
      <c r="L212" s="361"/>
      <c r="M212" s="287"/>
      <c r="N212" s="361"/>
      <c r="O212" s="361"/>
      <c r="P212" s="287"/>
      <c r="Q212" s="291">
        <f>I212+L212+O212</f>
        <v>0</v>
      </c>
      <c r="R212" s="22">
        <f t="shared" ref="R212" si="121">$G212-Q212</f>
        <v>0</v>
      </c>
      <c r="S212" s="23">
        <f t="shared" si="120"/>
        <v>0</v>
      </c>
    </row>
    <row r="213" spans="1:19" ht="42.65" customHeight="1" x14ac:dyDescent="0.25">
      <c r="A213" s="920" t="s">
        <v>362</v>
      </c>
      <c r="B213" s="920"/>
      <c r="C213" s="920"/>
      <c r="D213" s="920"/>
      <c r="E213" s="921"/>
      <c r="F213" s="126">
        <f>SUM(F211:F212)</f>
        <v>0</v>
      </c>
      <c r="G213" s="207">
        <f>SUM(G211:G212)</f>
        <v>0</v>
      </c>
      <c r="H213" s="405">
        <f>SUM(H211:H212)</f>
        <v>0</v>
      </c>
      <c r="I213" s="405">
        <f>SUM(I211:I212)</f>
        <v>0</v>
      </c>
      <c r="J213" s="372"/>
      <c r="K213" s="207">
        <f>SUM(K211:K212)</f>
        <v>0</v>
      </c>
      <c r="L213" s="207">
        <f>SUM(L211:L212)</f>
        <v>0</v>
      </c>
      <c r="M213" s="287"/>
      <c r="N213" s="207">
        <f>SUM(N211:N212)</f>
        <v>0</v>
      </c>
      <c r="O213" s="207">
        <f>SUM(O211:O212)</f>
        <v>0</v>
      </c>
      <c r="P213" s="207">
        <f>SUM(P211:P212)</f>
        <v>0</v>
      </c>
      <c r="Q213" s="207">
        <f>SUM(Q211:Q212)</f>
        <v>0</v>
      </c>
      <c r="R213" s="207">
        <f>SUM(R211:R212)</f>
        <v>0</v>
      </c>
      <c r="S213" s="23">
        <f t="shared" si="120"/>
        <v>0</v>
      </c>
    </row>
    <row r="214" spans="1:19" ht="56.9" hidden="1" customHeight="1" x14ac:dyDescent="0.25">
      <c r="A214" s="909" t="s">
        <v>404</v>
      </c>
      <c r="B214" s="909"/>
      <c r="C214" s="909"/>
      <c r="D214" s="909"/>
      <c r="E214" s="909"/>
      <c r="F214" s="208">
        <f>F213-RBI!$I$49</f>
        <v>-7925661</v>
      </c>
      <c r="G214" s="208">
        <f>G213-RBI!$I$49</f>
        <v>-7925661</v>
      </c>
      <c r="J214" s="375"/>
      <c r="M214" s="458"/>
    </row>
  </sheetData>
  <sheetProtection formatCells="0" formatColumns="0" formatRows="0" insertColumns="0" insertRows="0" insertHyperlinks="0" deleteColumns="0" deleteRows="0" sort="0" autoFilter="0" pivotTables="0"/>
  <protectedRanges>
    <protectedRange sqref="K1:M30 M31 K32:M139 M152 K153:M160 M161 K162:M167 K170:M1048576 K141:M151 M140 M168:M169" name="Range1"/>
  </protectedRanges>
  <mergeCells count="51">
    <mergeCell ref="A210:E210"/>
    <mergeCell ref="A211:E211"/>
    <mergeCell ref="A212:E212"/>
    <mergeCell ref="A213:E213"/>
    <mergeCell ref="A214:E214"/>
    <mergeCell ref="A209:E209"/>
    <mergeCell ref="A152:E152"/>
    <mergeCell ref="B153:G153"/>
    <mergeCell ref="A161:E161"/>
    <mergeCell ref="B162:G162"/>
    <mergeCell ref="A168:E168"/>
    <mergeCell ref="A169:E169"/>
    <mergeCell ref="A171:G171"/>
    <mergeCell ref="B172:G172"/>
    <mergeCell ref="C173:E173"/>
    <mergeCell ref="C196:E196"/>
    <mergeCell ref="A208:E208"/>
    <mergeCell ref="B141:G141"/>
    <mergeCell ref="C42:E42"/>
    <mergeCell ref="C51:E51"/>
    <mergeCell ref="C60:E60"/>
    <mergeCell ref="C69:E69"/>
    <mergeCell ref="C78:E78"/>
    <mergeCell ref="C87:E87"/>
    <mergeCell ref="C96:E96"/>
    <mergeCell ref="C105:E105"/>
    <mergeCell ref="C118:E118"/>
    <mergeCell ref="C127:E127"/>
    <mergeCell ref="A140:E140"/>
    <mergeCell ref="C33:E33"/>
    <mergeCell ref="F4:G5"/>
    <mergeCell ref="H4:J4"/>
    <mergeCell ref="K4:M4"/>
    <mergeCell ref="N4:P4"/>
    <mergeCell ref="E4:E5"/>
    <mergeCell ref="P5:P6"/>
    <mergeCell ref="A8:G8"/>
    <mergeCell ref="B9:G9"/>
    <mergeCell ref="A31:E31"/>
    <mergeCell ref="B32:G32"/>
    <mergeCell ref="Q4:S4"/>
    <mergeCell ref="H5:I5"/>
    <mergeCell ref="J5:J6"/>
    <mergeCell ref="K5:L5"/>
    <mergeCell ref="M5:M6"/>
    <mergeCell ref="N5:O5"/>
    <mergeCell ref="A2:B2"/>
    <mergeCell ref="A3:B3"/>
    <mergeCell ref="A4:B6"/>
    <mergeCell ref="C4:C6"/>
    <mergeCell ref="D4:D6"/>
  </mergeCells>
  <conditionalFormatting sqref="F210:I210">
    <cfRule type="cellIs" dxfId="142" priority="7" operator="greaterThan">
      <formula>0.15</formula>
    </cfRule>
  </conditionalFormatting>
  <conditionalFormatting sqref="Z1:Z3">
    <cfRule type="cellIs" dxfId="141" priority="1" operator="lessThan">
      <formula>-110</formula>
    </cfRule>
    <cfRule type="cellIs" dxfId="140" priority="2" operator="greaterThan">
      <formula>110</formula>
    </cfRule>
  </conditionalFormatting>
  <conditionalFormatting sqref="Z1:AA3">
    <cfRule type="cellIs" dxfId="139" priority="3" operator="greaterThan">
      <formula>1.1</formula>
    </cfRule>
  </conditionalFormatting>
  <conditionalFormatting sqref="AA1:AA3">
    <cfRule type="cellIs" dxfId="138" priority="6" operator="lessThan">
      <formula>-1.1</formula>
    </cfRule>
  </conditionalFormatting>
  <conditionalFormatting sqref="BD1:BD3">
    <cfRule type="cellIs" dxfId="137" priority="4" operator="lessThan">
      <formula>-1.1</formula>
    </cfRule>
    <cfRule type="cellIs" dxfId="136"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E696-13E4-486E-83F5-D98DF9230219}">
  <dimension ref="A2:B11"/>
  <sheetViews>
    <sheetView workbookViewId="0">
      <selection activeCell="E14" sqref="E14"/>
    </sheetView>
  </sheetViews>
  <sheetFormatPr defaultRowHeight="12.5" x14ac:dyDescent="0.25"/>
  <sheetData>
    <row r="2" spans="1:2" ht="13" x14ac:dyDescent="0.3">
      <c r="B2" s="738" t="s">
        <v>411</v>
      </c>
    </row>
    <row r="3" spans="1:2" x14ac:dyDescent="0.25">
      <c r="A3">
        <v>1</v>
      </c>
      <c r="B3" s="737" t="s">
        <v>48</v>
      </c>
    </row>
    <row r="4" spans="1:2" x14ac:dyDescent="0.25">
      <c r="A4">
        <v>2</v>
      </c>
      <c r="B4" s="737" t="s">
        <v>42</v>
      </c>
    </row>
    <row r="5" spans="1:2" x14ac:dyDescent="0.25">
      <c r="A5">
        <v>3</v>
      </c>
      <c r="B5" s="737" t="s">
        <v>94</v>
      </c>
    </row>
    <row r="6" spans="1:2" x14ac:dyDescent="0.25">
      <c r="A6">
        <v>4</v>
      </c>
      <c r="B6" s="737" t="s">
        <v>95</v>
      </c>
    </row>
    <row r="7" spans="1:2" x14ac:dyDescent="0.25">
      <c r="A7">
        <v>5</v>
      </c>
      <c r="B7" s="737" t="s">
        <v>41</v>
      </c>
    </row>
    <row r="8" spans="1:2" x14ac:dyDescent="0.25">
      <c r="A8">
        <v>6</v>
      </c>
      <c r="B8" s="737" t="s">
        <v>96</v>
      </c>
    </row>
    <row r="9" spans="1:2" x14ac:dyDescent="0.25">
      <c r="A9">
        <v>7</v>
      </c>
      <c r="B9" s="737" t="s">
        <v>97</v>
      </c>
    </row>
    <row r="10" spans="1:2" x14ac:dyDescent="0.25">
      <c r="A10">
        <v>8</v>
      </c>
      <c r="B10" s="737" t="s">
        <v>98</v>
      </c>
    </row>
    <row r="11" spans="1:2" x14ac:dyDescent="0.25">
      <c r="A11">
        <v>9</v>
      </c>
      <c r="B11" s="737" t="s">
        <v>40</v>
      </c>
    </row>
  </sheetData>
  <sortState xmlns:xlrd2="http://schemas.microsoft.com/office/spreadsheetml/2017/richdata2" ref="B3:B11">
    <sortCondition ref="B3:B1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C355-2705-41CC-A945-967C80BCD7FE}">
  <dimension ref="A1:R283"/>
  <sheetViews>
    <sheetView showGridLines="0" showZeros="0" topLeftCell="B9" zoomScale="55" zoomScaleNormal="55" workbookViewId="0">
      <selection activeCell="M24" sqref="M24"/>
    </sheetView>
  </sheetViews>
  <sheetFormatPr defaultColWidth="14.453125" defaultRowHeight="12.5" x14ac:dyDescent="0.25"/>
  <cols>
    <col min="1" max="1" width="11.453125" style="4" customWidth="1"/>
    <col min="2" max="3" width="45.54296875" style="189" customWidth="1"/>
    <col min="4" max="4" width="13.54296875" style="68" customWidth="1"/>
    <col min="5" max="5" width="12.453125" style="68" customWidth="1"/>
    <col min="6" max="6" width="16.453125" style="68" customWidth="1"/>
    <col min="7" max="7" width="18.54296875" style="116" customWidth="1"/>
    <col min="8" max="8" width="18.54296875" style="209" customWidth="1"/>
    <col min="9" max="10" width="15.54296875" style="116" customWidth="1"/>
    <col min="11" max="11" width="18.453125" style="117" customWidth="1"/>
    <col min="12" max="12" width="15.54296875" style="118" customWidth="1"/>
    <col min="13" max="13" width="45.453125" style="119" customWidth="1"/>
    <col min="14" max="14" width="26.453125" style="116" customWidth="1"/>
    <col min="15" max="15" width="15.54296875" style="116" customWidth="1"/>
    <col min="16" max="16" width="19.453125" style="117" customWidth="1"/>
    <col min="17" max="17" width="18.453125" style="118" customWidth="1"/>
    <col min="18" max="18" width="49.453125" style="119" customWidth="1"/>
    <col min="19" max="19" width="14.453125" style="68" customWidth="1"/>
    <col min="20" max="16384" width="14.453125" style="68"/>
  </cols>
  <sheetData>
    <row r="1" spans="1:18" s="62" customFormat="1" ht="18.649999999999999" customHeight="1" x14ac:dyDescent="0.45">
      <c r="A1" s="238" t="s">
        <v>112</v>
      </c>
      <c r="B1" s="239">
        <v>7.4999999999999997E-2</v>
      </c>
      <c r="C1" s="239"/>
      <c r="D1" s="239"/>
      <c r="E1" s="240"/>
      <c r="F1" s="241"/>
      <c r="G1" s="242"/>
      <c r="H1" s="243"/>
      <c r="I1" s="244"/>
      <c r="J1" s="245"/>
      <c r="K1" s="245"/>
      <c r="L1" s="254"/>
      <c r="M1" s="246"/>
      <c r="N1" s="246"/>
      <c r="O1" s="246"/>
      <c r="P1" s="246"/>
      <c r="Q1" s="246"/>
      <c r="R1" s="246"/>
    </row>
    <row r="2" spans="1:18" ht="27" customHeight="1" x14ac:dyDescent="0.25">
      <c r="A2" s="933" t="s">
        <v>364</v>
      </c>
      <c r="B2" s="934"/>
      <c r="C2" s="932" t="s">
        <v>412</v>
      </c>
      <c r="D2" s="932"/>
      <c r="E2" s="932"/>
      <c r="F2" s="932"/>
      <c r="G2" s="932"/>
      <c r="H2" s="932"/>
      <c r="I2" s="932"/>
      <c r="J2" s="932"/>
      <c r="K2" s="932"/>
      <c r="Q2" s="256"/>
      <c r="R2" s="248"/>
    </row>
    <row r="3" spans="1:18" ht="27" customHeight="1" x14ac:dyDescent="0.25">
      <c r="A3" s="933" t="s">
        <v>365</v>
      </c>
      <c r="B3" s="934"/>
      <c r="C3" s="932"/>
      <c r="D3" s="932"/>
      <c r="E3" s="932"/>
      <c r="F3" s="932"/>
      <c r="G3" s="932"/>
      <c r="H3" s="932"/>
      <c r="I3" s="932"/>
      <c r="J3" s="932"/>
      <c r="K3" s="932"/>
      <c r="L3" s="247"/>
      <c r="M3" s="930" t="s">
        <v>413</v>
      </c>
      <c r="N3" s="931"/>
      <c r="O3" s="209"/>
      <c r="Q3" s="256"/>
      <c r="R3" s="250"/>
    </row>
    <row r="4" spans="1:18" ht="27" customHeight="1" x14ac:dyDescent="0.55000000000000004">
      <c r="A4" s="933" t="s">
        <v>414</v>
      </c>
      <c r="B4" s="934"/>
      <c r="C4" s="935"/>
      <c r="D4" s="936"/>
      <c r="E4" s="936"/>
      <c r="F4" s="936"/>
      <c r="G4" s="936"/>
      <c r="H4" s="936"/>
      <c r="I4" s="936"/>
      <c r="J4" s="936"/>
      <c r="K4" s="937"/>
      <c r="L4" s="249"/>
      <c r="M4" s="261" t="s">
        <v>415</v>
      </c>
      <c r="N4" s="255" t="e">
        <f>H283</f>
        <v>#REF!</v>
      </c>
      <c r="O4" s="209"/>
      <c r="Q4" s="256"/>
      <c r="R4" s="250"/>
    </row>
    <row r="5" spans="1:18" ht="23.5" customHeight="1" x14ac:dyDescent="0.55000000000000004">
      <c r="A5" s="933" t="s">
        <v>416</v>
      </c>
      <c r="B5" s="934"/>
      <c r="C5" s="935"/>
      <c r="D5" s="936"/>
      <c r="E5" s="936"/>
      <c r="F5" s="937"/>
      <c r="G5" s="938" t="s">
        <v>417</v>
      </c>
      <c r="H5" s="939"/>
      <c r="I5" s="939"/>
      <c r="J5" s="939"/>
      <c r="K5" s="940"/>
      <c r="L5" s="249"/>
      <c r="M5" s="261" t="s">
        <v>418</v>
      </c>
      <c r="N5" s="255"/>
      <c r="O5" s="209"/>
      <c r="Q5" s="256"/>
      <c r="R5" s="250"/>
    </row>
    <row r="6" spans="1:18" ht="27" customHeight="1" x14ac:dyDescent="0.55000000000000004">
      <c r="A6" s="935" t="s">
        <v>419</v>
      </c>
      <c r="B6" s="936"/>
      <c r="C6" s="936"/>
      <c r="D6" s="936"/>
      <c r="E6" s="936"/>
      <c r="F6" s="937"/>
      <c r="G6" s="252" t="s">
        <v>420</v>
      </c>
      <c r="H6" s="938"/>
      <c r="I6" s="939"/>
      <c r="J6" s="939"/>
      <c r="K6" s="940"/>
      <c r="L6" s="249"/>
      <c r="M6" s="261" t="s">
        <v>421</v>
      </c>
      <c r="N6" s="255">
        <f>J282</f>
        <v>0</v>
      </c>
      <c r="O6" s="209"/>
      <c r="Q6" s="256"/>
      <c r="R6" s="250"/>
    </row>
    <row r="7" spans="1:18" ht="44.5" customHeight="1" x14ac:dyDescent="0.55000000000000004">
      <c r="A7" s="263" t="s">
        <v>422</v>
      </c>
      <c r="B7" s="263"/>
      <c r="C7" s="262" t="s">
        <v>423</v>
      </c>
      <c r="D7" s="935"/>
      <c r="E7" s="936"/>
      <c r="F7" s="937"/>
      <c r="G7" s="253" t="s">
        <v>424</v>
      </c>
      <c r="H7" s="938"/>
      <c r="I7" s="939"/>
      <c r="J7" s="939"/>
      <c r="K7" s="940"/>
      <c r="L7" s="249"/>
      <c r="M7" s="261" t="s">
        <v>425</v>
      </c>
      <c r="N7" s="255">
        <f>N5-N6</f>
        <v>0</v>
      </c>
      <c r="O7" s="209"/>
      <c r="Q7" s="256"/>
      <c r="R7" s="250"/>
    </row>
    <row r="8" spans="1:18" ht="49.4" customHeight="1" x14ac:dyDescent="0.55000000000000004">
      <c r="A8" s="263" t="s">
        <v>422</v>
      </c>
      <c r="B8" s="263"/>
      <c r="C8" s="262" t="s">
        <v>423</v>
      </c>
      <c r="D8" s="935"/>
      <c r="E8" s="936"/>
      <c r="F8" s="937"/>
      <c r="G8" s="253" t="s">
        <v>426</v>
      </c>
      <c r="H8" s="938"/>
      <c r="I8" s="939"/>
      <c r="J8" s="939"/>
      <c r="K8" s="940"/>
      <c r="L8" s="249"/>
      <c r="M8" s="261" t="s">
        <v>427</v>
      </c>
      <c r="N8" s="255">
        <f>N5-N6</f>
        <v>0</v>
      </c>
      <c r="O8" s="209"/>
      <c r="Q8" s="256"/>
      <c r="R8" s="250"/>
    </row>
    <row r="9" spans="1:18" ht="43.4" customHeight="1" x14ac:dyDescent="0.5">
      <c r="A9" s="263" t="s">
        <v>422</v>
      </c>
      <c r="B9" s="263"/>
      <c r="C9" s="262" t="s">
        <v>423</v>
      </c>
      <c r="D9" s="935"/>
      <c r="E9" s="936"/>
      <c r="F9" s="937"/>
      <c r="G9" s="253" t="s">
        <v>428</v>
      </c>
      <c r="H9" s="938"/>
      <c r="I9" s="939"/>
      <c r="J9" s="939"/>
      <c r="K9" s="940"/>
      <c r="L9" s="249"/>
      <c r="M9" s="259"/>
      <c r="N9" s="249"/>
      <c r="O9" s="209"/>
      <c r="Q9" s="256"/>
      <c r="R9" s="250"/>
    </row>
    <row r="10" spans="1:18" s="62" customFormat="1" ht="24" customHeight="1" x14ac:dyDescent="0.5">
      <c r="A10" s="9" t="s">
        <v>112</v>
      </c>
      <c r="B10" s="184">
        <v>7.4999999999999997E-2</v>
      </c>
      <c r="C10" s="184"/>
      <c r="D10" s="55"/>
      <c r="E10" s="56"/>
      <c r="F10" s="57"/>
      <c r="G10" s="58"/>
      <c r="H10" s="203"/>
      <c r="I10" s="58"/>
      <c r="L10" s="249"/>
      <c r="M10" s="259"/>
      <c r="N10" s="249"/>
      <c r="O10" s="203"/>
      <c r="P10" s="59"/>
      <c r="Q10" s="60"/>
      <c r="R10" s="61"/>
    </row>
    <row r="11" spans="1:18" ht="18" x14ac:dyDescent="0.25">
      <c r="A11" s="10"/>
      <c r="B11" s="185"/>
      <c r="C11" s="185"/>
      <c r="E11" s="63"/>
      <c r="F11" s="63"/>
      <c r="G11" s="63"/>
      <c r="H11" s="204"/>
      <c r="I11" s="64"/>
      <c r="J11" s="64"/>
      <c r="K11" s="65"/>
      <c r="L11" s="66"/>
      <c r="M11" s="260"/>
      <c r="N11" s="202"/>
      <c r="O11" s="202"/>
      <c r="P11" s="65"/>
      <c r="Q11" s="66"/>
      <c r="R11" s="67"/>
    </row>
    <row r="12" spans="1:18" ht="40.4" customHeight="1" thickBot="1" x14ac:dyDescent="0.3">
      <c r="A12" s="9" t="s">
        <v>429</v>
      </c>
      <c r="B12" s="184">
        <v>0.03</v>
      </c>
      <c r="C12" s="251"/>
      <c r="E12" s="63"/>
      <c r="F12" s="63"/>
      <c r="G12" s="63"/>
      <c r="H12" s="204"/>
      <c r="I12" s="69"/>
      <c r="J12" s="69"/>
      <c r="K12" s="70"/>
      <c r="L12" s="71"/>
      <c r="M12" s="72"/>
      <c r="N12" s="69"/>
      <c r="O12" s="69"/>
      <c r="P12" s="70"/>
      <c r="Q12" s="71"/>
      <c r="R12" s="72"/>
    </row>
    <row r="13" spans="1:18" ht="34.4" customHeight="1" x14ac:dyDescent="0.25">
      <c r="A13" s="965" t="s">
        <v>118</v>
      </c>
      <c r="B13" s="966"/>
      <c r="C13" s="943" t="s">
        <v>430</v>
      </c>
      <c r="D13" s="969" t="s">
        <v>119</v>
      </c>
      <c r="E13" s="971" t="s">
        <v>120</v>
      </c>
      <c r="F13" s="941" t="s">
        <v>121</v>
      </c>
      <c r="G13" s="958" t="s">
        <v>122</v>
      </c>
      <c r="H13" s="959"/>
      <c r="I13" s="945" t="s">
        <v>431</v>
      </c>
      <c r="J13" s="946"/>
      <c r="K13" s="946"/>
      <c r="L13" s="946"/>
      <c r="M13" s="947"/>
      <c r="N13" s="948" t="s">
        <v>432</v>
      </c>
      <c r="O13" s="949"/>
      <c r="P13" s="949"/>
      <c r="Q13" s="949"/>
      <c r="R13" s="949"/>
    </row>
    <row r="14" spans="1:18" ht="37.4" customHeight="1" x14ac:dyDescent="0.25">
      <c r="A14" s="967"/>
      <c r="B14" s="968"/>
      <c r="C14" s="944"/>
      <c r="D14" s="970"/>
      <c r="E14" s="972"/>
      <c r="F14" s="942"/>
      <c r="G14" s="960"/>
      <c r="H14" s="961"/>
      <c r="I14" s="950" t="s">
        <v>127</v>
      </c>
      <c r="J14" s="951"/>
      <c r="K14" s="11" t="s">
        <v>128</v>
      </c>
      <c r="L14" s="12" t="s">
        <v>128</v>
      </c>
      <c r="M14" s="952" t="s">
        <v>129</v>
      </c>
      <c r="N14" s="954" t="s">
        <v>127</v>
      </c>
      <c r="O14" s="955"/>
      <c r="P14" s="14" t="s">
        <v>128</v>
      </c>
      <c r="Q14" s="15" t="s">
        <v>128</v>
      </c>
      <c r="R14" s="956" t="s">
        <v>129</v>
      </c>
    </row>
    <row r="15" spans="1:18" ht="62.9" customHeight="1" x14ac:dyDescent="0.25">
      <c r="A15" s="967"/>
      <c r="B15" s="968"/>
      <c r="C15" s="944"/>
      <c r="D15" s="970"/>
      <c r="E15" s="972"/>
      <c r="F15" s="73" t="s">
        <v>131</v>
      </c>
      <c r="G15" s="74" t="s">
        <v>131</v>
      </c>
      <c r="H15" s="205" t="s">
        <v>86</v>
      </c>
      <c r="I15" s="74" t="s">
        <v>131</v>
      </c>
      <c r="J15" s="16" t="s">
        <v>86</v>
      </c>
      <c r="K15" s="16" t="s">
        <v>86</v>
      </c>
      <c r="L15" s="17" t="s">
        <v>132</v>
      </c>
      <c r="M15" s="953"/>
      <c r="N15" s="74" t="s">
        <v>131</v>
      </c>
      <c r="O15" s="16" t="s">
        <v>86</v>
      </c>
      <c r="P15" s="16" t="s">
        <v>86</v>
      </c>
      <c r="Q15" s="18" t="s">
        <v>132</v>
      </c>
      <c r="R15" s="957"/>
    </row>
    <row r="17" spans="1:17" s="78" customFormat="1" ht="33" customHeight="1" thickBot="1" x14ac:dyDescent="0.3">
      <c r="A17" s="902" t="s">
        <v>133</v>
      </c>
      <c r="B17" s="902"/>
      <c r="C17" s="902"/>
      <c r="D17" s="902"/>
      <c r="E17" s="902"/>
      <c r="F17" s="902"/>
      <c r="G17" s="902"/>
      <c r="H17" s="902"/>
      <c r="I17" s="75"/>
      <c r="J17" s="75"/>
      <c r="K17" s="75"/>
      <c r="L17" s="76"/>
      <c r="M17" s="77"/>
      <c r="N17" s="75"/>
      <c r="O17" s="75"/>
      <c r="P17" s="75"/>
      <c r="Q17" s="76"/>
    </row>
    <row r="18" spans="1:17" ht="22.4" customHeight="1" x14ac:dyDescent="0.25">
      <c r="A18" s="128">
        <v>1</v>
      </c>
      <c r="B18" s="962" t="s">
        <v>368</v>
      </c>
      <c r="C18" s="962"/>
      <c r="D18" s="962"/>
      <c r="E18" s="962"/>
      <c r="F18" s="962"/>
      <c r="G18" s="962"/>
      <c r="H18" s="962"/>
      <c r="I18" s="80"/>
      <c r="J18" s="81"/>
      <c r="K18" s="81"/>
      <c r="L18" s="82"/>
      <c r="M18" s="83"/>
      <c r="N18" s="80"/>
      <c r="O18" s="81"/>
      <c r="P18" s="81"/>
      <c r="Q18" s="82"/>
    </row>
    <row r="19" spans="1:17" x14ac:dyDescent="0.25">
      <c r="A19" s="20" t="s">
        <v>369</v>
      </c>
      <c r="B19" s="178" t="s">
        <v>33</v>
      </c>
      <c r="C19" s="178"/>
      <c r="D19" s="86"/>
      <c r="E19" s="86"/>
      <c r="F19" s="85"/>
      <c r="G19" s="21">
        <f>(E19*F19)</f>
        <v>0</v>
      </c>
      <c r="H19" s="156">
        <f>G19*'Consolidated Budget(old one)'!$I$10</f>
        <v>0</v>
      </c>
      <c r="I19" s="88"/>
      <c r="J19" s="89"/>
      <c r="K19" s="22">
        <f>H19-J19</f>
        <v>0</v>
      </c>
      <c r="L19" s="23">
        <f>IFERROR(K19/$H19,0)</f>
        <v>0</v>
      </c>
      <c r="M19" s="87"/>
      <c r="N19" s="88"/>
      <c r="O19" s="89"/>
      <c r="P19" s="22">
        <f>$H19-O19</f>
        <v>0</v>
      </c>
      <c r="Q19" s="23">
        <f>IFERROR(P19/$H19,0)</f>
        <v>0</v>
      </c>
    </row>
    <row r="20" spans="1:17" ht="13" x14ac:dyDescent="0.25">
      <c r="A20" s="24" t="s">
        <v>433</v>
      </c>
      <c r="B20" s="25" t="s">
        <v>434</v>
      </c>
      <c r="C20" s="25"/>
      <c r="D20" s="963"/>
      <c r="E20" s="963"/>
      <c r="F20" s="963"/>
      <c r="G20" s="26">
        <f t="shared" ref="G20:K20" si="0">SUM(G21:G26)</f>
        <v>0</v>
      </c>
      <c r="H20" s="26">
        <f t="shared" si="0"/>
        <v>0</v>
      </c>
      <c r="I20" s="26">
        <f t="shared" si="0"/>
        <v>0</v>
      </c>
      <c r="J20" s="26">
        <f t="shared" si="0"/>
        <v>0</v>
      </c>
      <c r="K20" s="26">
        <f t="shared" si="0"/>
        <v>0</v>
      </c>
      <c r="L20" s="27">
        <f>SUM(L21:L46)</f>
        <v>0</v>
      </c>
      <c r="M20" s="87"/>
      <c r="N20" s="26">
        <f t="shared" ref="N20:Q20" si="1">SUM(N21:N26)</f>
        <v>0</v>
      </c>
      <c r="O20" s="26">
        <f t="shared" si="1"/>
        <v>0</v>
      </c>
      <c r="P20" s="26">
        <f t="shared" si="1"/>
        <v>0</v>
      </c>
      <c r="Q20" s="27">
        <f t="shared" si="1"/>
        <v>0</v>
      </c>
    </row>
    <row r="21" spans="1:17" x14ac:dyDescent="0.25">
      <c r="A21" s="28" t="s">
        <v>435</v>
      </c>
      <c r="B21" s="111"/>
      <c r="C21" s="111"/>
      <c r="D21" s="93"/>
      <c r="E21" s="93"/>
      <c r="F21" s="92"/>
      <c r="G21" s="29">
        <f t="shared" ref="G21:G26" si="2">E21*F21</f>
        <v>0</v>
      </c>
      <c r="H21" s="156">
        <f>G21*'Consolidated Budget(old one)'!$I$10</f>
        <v>0</v>
      </c>
      <c r="I21" s="94"/>
      <c r="J21" s="95"/>
      <c r="K21" s="30">
        <f t="shared" ref="K21:K26" si="3">H21-J21</f>
        <v>0</v>
      </c>
      <c r="L21" s="31">
        <f t="shared" ref="L21:L103" si="4">IFERROR(K21/$H21,0)</f>
        <v>0</v>
      </c>
      <c r="M21" s="87"/>
      <c r="N21" s="94"/>
      <c r="O21" s="95"/>
      <c r="P21" s="22">
        <f t="shared" ref="P21:P26" si="5">$H21-O21</f>
        <v>0</v>
      </c>
      <c r="Q21" s="23">
        <f>IFERROR(P21/$H21,0)</f>
        <v>0</v>
      </c>
    </row>
    <row r="22" spans="1:17" x14ac:dyDescent="0.25">
      <c r="A22" s="20" t="s">
        <v>436</v>
      </c>
      <c r="B22" s="102"/>
      <c r="C22" s="102"/>
      <c r="D22" s="86"/>
      <c r="E22" s="86"/>
      <c r="F22" s="85"/>
      <c r="G22" s="21">
        <f t="shared" si="2"/>
        <v>0</v>
      </c>
      <c r="H22" s="156">
        <f>G22*'Consolidated Budget(old one)'!$I$10</f>
        <v>0</v>
      </c>
      <c r="I22" s="88"/>
      <c r="J22" s="89"/>
      <c r="K22" s="22">
        <f t="shared" si="3"/>
        <v>0</v>
      </c>
      <c r="L22" s="23">
        <f t="shared" si="4"/>
        <v>0</v>
      </c>
      <c r="M22" s="87"/>
      <c r="N22" s="88"/>
      <c r="O22" s="89"/>
      <c r="P22" s="22">
        <f t="shared" si="5"/>
        <v>0</v>
      </c>
      <c r="Q22" s="23">
        <f t="shared" ref="Q22:Q33" si="6">IFERROR(P22/$H22,0)</f>
        <v>0</v>
      </c>
    </row>
    <row r="23" spans="1:17" x14ac:dyDescent="0.25">
      <c r="A23" s="20" t="s">
        <v>437</v>
      </c>
      <c r="B23" s="102"/>
      <c r="C23" s="102"/>
      <c r="D23" s="86"/>
      <c r="E23" s="86"/>
      <c r="F23" s="85"/>
      <c r="G23" s="21">
        <f t="shared" si="2"/>
        <v>0</v>
      </c>
      <c r="H23" s="156">
        <f>G23*'Consolidated Budget(old one)'!$I$10</f>
        <v>0</v>
      </c>
      <c r="I23" s="88"/>
      <c r="J23" s="96"/>
      <c r="K23" s="22">
        <f t="shared" si="3"/>
        <v>0</v>
      </c>
      <c r="L23" s="23">
        <f t="shared" si="4"/>
        <v>0</v>
      </c>
      <c r="M23" s="87"/>
      <c r="N23" s="88"/>
      <c r="O23" s="89"/>
      <c r="P23" s="22">
        <f t="shared" si="5"/>
        <v>0</v>
      </c>
      <c r="Q23" s="23">
        <f t="shared" si="6"/>
        <v>0</v>
      </c>
    </row>
    <row r="24" spans="1:17" x14ac:dyDescent="0.25">
      <c r="A24" s="20" t="s">
        <v>438</v>
      </c>
      <c r="B24" s="102"/>
      <c r="C24" s="102"/>
      <c r="D24" s="86"/>
      <c r="E24" s="86"/>
      <c r="F24" s="85"/>
      <c r="G24" s="21">
        <f t="shared" si="2"/>
        <v>0</v>
      </c>
      <c r="H24" s="156">
        <f>G24*'Consolidated Budget(old one)'!$I$10</f>
        <v>0</v>
      </c>
      <c r="I24" s="88"/>
      <c r="J24" s="89"/>
      <c r="K24" s="22">
        <f t="shared" si="3"/>
        <v>0</v>
      </c>
      <c r="L24" s="23">
        <f t="shared" si="4"/>
        <v>0</v>
      </c>
      <c r="M24" s="87"/>
      <c r="N24" s="88"/>
      <c r="O24" s="89"/>
      <c r="P24" s="22">
        <f t="shared" si="5"/>
        <v>0</v>
      </c>
      <c r="Q24" s="23">
        <f t="shared" si="6"/>
        <v>0</v>
      </c>
    </row>
    <row r="25" spans="1:17" x14ac:dyDescent="0.25">
      <c r="A25" s="20" t="s">
        <v>439</v>
      </c>
      <c r="B25" s="102"/>
      <c r="C25" s="102"/>
      <c r="D25" s="86"/>
      <c r="E25" s="86"/>
      <c r="F25" s="85"/>
      <c r="G25" s="21">
        <f t="shared" si="2"/>
        <v>0</v>
      </c>
      <c r="H25" s="156">
        <f>G25*'Consolidated Budget(old one)'!$I$10</f>
        <v>0</v>
      </c>
      <c r="I25" s="88"/>
      <c r="J25" s="89"/>
      <c r="K25" s="22">
        <f t="shared" si="3"/>
        <v>0</v>
      </c>
      <c r="L25" s="23">
        <f t="shared" si="4"/>
        <v>0</v>
      </c>
      <c r="M25" s="87"/>
      <c r="N25" s="88"/>
      <c r="O25" s="89"/>
      <c r="P25" s="22">
        <f t="shared" si="5"/>
        <v>0</v>
      </c>
      <c r="Q25" s="23">
        <f t="shared" si="6"/>
        <v>0</v>
      </c>
    </row>
    <row r="26" spans="1:17" x14ac:dyDescent="0.25">
      <c r="A26" s="20" t="s">
        <v>440</v>
      </c>
      <c r="B26" s="102"/>
      <c r="C26" s="102"/>
      <c r="D26" s="86"/>
      <c r="E26" s="86"/>
      <c r="F26" s="85"/>
      <c r="G26" s="21">
        <f t="shared" si="2"/>
        <v>0</v>
      </c>
      <c r="H26" s="156">
        <f>G26*'Consolidated Budget(old one)'!$I$10</f>
        <v>0</v>
      </c>
      <c r="I26" s="88"/>
      <c r="J26" s="89"/>
      <c r="K26" s="22">
        <f t="shared" si="3"/>
        <v>0</v>
      </c>
      <c r="L26" s="23">
        <f t="shared" si="4"/>
        <v>0</v>
      </c>
      <c r="M26" s="87"/>
      <c r="N26" s="88"/>
      <c r="O26" s="89"/>
      <c r="P26" s="22">
        <f t="shared" si="5"/>
        <v>0</v>
      </c>
      <c r="Q26" s="23">
        <f t="shared" si="6"/>
        <v>0</v>
      </c>
    </row>
    <row r="27" spans="1:17" ht="13" x14ac:dyDescent="0.25">
      <c r="A27" s="24" t="s">
        <v>441</v>
      </c>
      <c r="B27" s="25" t="s">
        <v>442</v>
      </c>
      <c r="C27" s="25"/>
      <c r="D27" s="963"/>
      <c r="E27" s="963"/>
      <c r="F27" s="963"/>
      <c r="G27" s="26">
        <f>SUM(G28:G33)</f>
        <v>0</v>
      </c>
      <c r="H27" s="26">
        <f>SUM(H28:H33)</f>
        <v>0</v>
      </c>
      <c r="I27" s="26">
        <f t="shared" ref="I27:L27" si="7">SUM(I28:I33)</f>
        <v>0</v>
      </c>
      <c r="J27" s="26">
        <f t="shared" si="7"/>
        <v>0</v>
      </c>
      <c r="K27" s="26">
        <f t="shared" si="7"/>
        <v>0</v>
      </c>
      <c r="L27" s="27">
        <f t="shared" si="7"/>
        <v>0</v>
      </c>
      <c r="M27" s="87"/>
      <c r="N27" s="26">
        <f t="shared" ref="N27:Q27" si="8">SUM(N28:N33)</f>
        <v>0</v>
      </c>
      <c r="O27" s="26">
        <f t="shared" si="8"/>
        <v>0</v>
      </c>
      <c r="P27" s="26">
        <f t="shared" si="8"/>
        <v>0</v>
      </c>
      <c r="Q27" s="27">
        <f t="shared" si="8"/>
        <v>0</v>
      </c>
    </row>
    <row r="28" spans="1:17" x14ac:dyDescent="0.25">
      <c r="A28" s="28" t="s">
        <v>443</v>
      </c>
      <c r="B28" s="111"/>
      <c r="C28" s="111"/>
      <c r="D28" s="93"/>
      <c r="E28" s="93"/>
      <c r="F28" s="92"/>
      <c r="G28" s="29">
        <f t="shared" ref="G28:G33" si="9">E28*F28</f>
        <v>0</v>
      </c>
      <c r="H28" s="156">
        <f>G28*'Consolidated Budget(old one)'!$I$10</f>
        <v>0</v>
      </c>
      <c r="I28" s="94"/>
      <c r="J28" s="95"/>
      <c r="K28" s="30">
        <f t="shared" ref="K28:K33" si="10">H28-J28</f>
        <v>0</v>
      </c>
      <c r="L28" s="31">
        <f t="shared" si="4"/>
        <v>0</v>
      </c>
      <c r="M28" s="87"/>
      <c r="N28" s="94"/>
      <c r="O28" s="95"/>
      <c r="P28" s="22">
        <f t="shared" ref="P28:P33" si="11">$H28-O28</f>
        <v>0</v>
      </c>
      <c r="Q28" s="23">
        <f t="shared" si="6"/>
        <v>0</v>
      </c>
    </row>
    <row r="29" spans="1:17" x14ac:dyDescent="0.25">
      <c r="A29" s="20" t="s">
        <v>444</v>
      </c>
      <c r="B29" s="102"/>
      <c r="C29" s="102"/>
      <c r="D29" s="86"/>
      <c r="E29" s="86"/>
      <c r="F29" s="85"/>
      <c r="G29" s="21">
        <f t="shared" si="9"/>
        <v>0</v>
      </c>
      <c r="H29" s="156">
        <f>G29*'Consolidated Budget(old one)'!$I$10</f>
        <v>0</v>
      </c>
      <c r="I29" s="88"/>
      <c r="J29" s="89"/>
      <c r="K29" s="22">
        <f t="shared" si="10"/>
        <v>0</v>
      </c>
      <c r="L29" s="23">
        <f t="shared" si="4"/>
        <v>0</v>
      </c>
      <c r="M29" s="87"/>
      <c r="N29" s="88"/>
      <c r="O29" s="89"/>
      <c r="P29" s="22">
        <f t="shared" si="11"/>
        <v>0</v>
      </c>
      <c r="Q29" s="23">
        <f t="shared" si="6"/>
        <v>0</v>
      </c>
    </row>
    <row r="30" spans="1:17" x14ac:dyDescent="0.25">
      <c r="A30" s="20" t="s">
        <v>445</v>
      </c>
      <c r="B30" s="102"/>
      <c r="C30" s="102"/>
      <c r="D30" s="86"/>
      <c r="E30" s="86"/>
      <c r="F30" s="85"/>
      <c r="G30" s="21">
        <f t="shared" si="9"/>
        <v>0</v>
      </c>
      <c r="H30" s="156">
        <f>G30*'Consolidated Budget(old one)'!$I$10</f>
        <v>0</v>
      </c>
      <c r="I30" s="88"/>
      <c r="J30" s="89"/>
      <c r="K30" s="22">
        <f t="shared" si="10"/>
        <v>0</v>
      </c>
      <c r="L30" s="23">
        <f t="shared" si="4"/>
        <v>0</v>
      </c>
      <c r="M30" s="87"/>
      <c r="N30" s="88"/>
      <c r="O30" s="89"/>
      <c r="P30" s="22">
        <f t="shared" si="11"/>
        <v>0</v>
      </c>
      <c r="Q30" s="23">
        <f t="shared" si="6"/>
        <v>0</v>
      </c>
    </row>
    <row r="31" spans="1:17" x14ac:dyDescent="0.25">
      <c r="A31" s="20" t="s">
        <v>446</v>
      </c>
      <c r="B31" s="102"/>
      <c r="C31" s="102"/>
      <c r="D31" s="86"/>
      <c r="E31" s="86"/>
      <c r="F31" s="85"/>
      <c r="G31" s="21">
        <f t="shared" si="9"/>
        <v>0</v>
      </c>
      <c r="H31" s="156">
        <f>G31*'Consolidated Budget(old one)'!$I$10</f>
        <v>0</v>
      </c>
      <c r="I31" s="88"/>
      <c r="J31" s="89"/>
      <c r="K31" s="22">
        <f t="shared" si="10"/>
        <v>0</v>
      </c>
      <c r="L31" s="23">
        <f t="shared" si="4"/>
        <v>0</v>
      </c>
      <c r="M31" s="87"/>
      <c r="N31" s="88"/>
      <c r="O31" s="89"/>
      <c r="P31" s="22">
        <f t="shared" si="11"/>
        <v>0</v>
      </c>
      <c r="Q31" s="23">
        <f t="shared" si="6"/>
        <v>0</v>
      </c>
    </row>
    <row r="32" spans="1:17" x14ac:dyDescent="0.25">
      <c r="A32" s="20" t="s">
        <v>447</v>
      </c>
      <c r="B32" s="102"/>
      <c r="C32" s="102"/>
      <c r="D32" s="86"/>
      <c r="E32" s="86"/>
      <c r="F32" s="85"/>
      <c r="G32" s="21">
        <f t="shared" si="9"/>
        <v>0</v>
      </c>
      <c r="H32" s="156">
        <f>G32*'Consolidated Budget(old one)'!$I$10</f>
        <v>0</v>
      </c>
      <c r="I32" s="88"/>
      <c r="J32" s="89"/>
      <c r="K32" s="22">
        <f t="shared" si="10"/>
        <v>0</v>
      </c>
      <c r="L32" s="23">
        <f t="shared" si="4"/>
        <v>0</v>
      </c>
      <c r="M32" s="87"/>
      <c r="N32" s="88"/>
      <c r="O32" s="89"/>
      <c r="P32" s="22">
        <f t="shared" si="11"/>
        <v>0</v>
      </c>
      <c r="Q32" s="23">
        <f t="shared" si="6"/>
        <v>0</v>
      </c>
    </row>
    <row r="33" spans="1:17" x14ac:dyDescent="0.25">
      <c r="A33" s="20" t="s">
        <v>448</v>
      </c>
      <c r="B33" s="102"/>
      <c r="C33" s="102"/>
      <c r="D33" s="86"/>
      <c r="E33" s="86"/>
      <c r="F33" s="85"/>
      <c r="G33" s="21">
        <f t="shared" si="9"/>
        <v>0</v>
      </c>
      <c r="H33" s="156">
        <f>G33*'Consolidated Budget(old one)'!$I$10</f>
        <v>0</v>
      </c>
      <c r="I33" s="88"/>
      <c r="J33" s="89"/>
      <c r="K33" s="22">
        <f t="shared" si="10"/>
        <v>0</v>
      </c>
      <c r="L33" s="23">
        <f t="shared" si="4"/>
        <v>0</v>
      </c>
      <c r="M33" s="87"/>
      <c r="N33" s="88"/>
      <c r="O33" s="89"/>
      <c r="P33" s="22">
        <f t="shared" si="11"/>
        <v>0</v>
      </c>
      <c r="Q33" s="23">
        <f t="shared" si="6"/>
        <v>0</v>
      </c>
    </row>
    <row r="34" spans="1:17" ht="22.4" customHeight="1" x14ac:dyDescent="0.25">
      <c r="A34" s="964" t="s">
        <v>135</v>
      </c>
      <c r="B34" s="964"/>
      <c r="C34" s="964"/>
      <c r="D34" s="964"/>
      <c r="E34" s="964"/>
      <c r="F34" s="964"/>
      <c r="G34" s="34">
        <f>G19+G20+G27</f>
        <v>0</v>
      </c>
      <c r="H34" s="34">
        <f>H19+H20+H27</f>
        <v>0</v>
      </c>
      <c r="I34" s="34">
        <f>I19+I20+I27</f>
        <v>0</v>
      </c>
      <c r="J34" s="34">
        <f>J19+J20+J27</f>
        <v>0</v>
      </c>
      <c r="K34" s="34">
        <f>K19+K20+K27</f>
        <v>0</v>
      </c>
      <c r="L34" s="35">
        <f>IFERROR(K$34/H$34,0)</f>
        <v>0</v>
      </c>
      <c r="M34" s="87"/>
      <c r="N34" s="34">
        <f>N19+N20+N27</f>
        <v>0</v>
      </c>
      <c r="O34" s="34">
        <f>O19+O20+O27</f>
        <v>0</v>
      </c>
      <c r="P34" s="34">
        <f>P19+P20+P27</f>
        <v>0</v>
      </c>
      <c r="Q34" s="35">
        <f>IFERROR(P$34/H$34,0)</f>
        <v>0</v>
      </c>
    </row>
    <row r="35" spans="1:17" ht="29.9" customHeight="1" x14ac:dyDescent="0.25">
      <c r="A35" s="128">
        <v>2</v>
      </c>
      <c r="B35" s="908" t="s">
        <v>390</v>
      </c>
      <c r="C35" s="908"/>
      <c r="D35" s="908"/>
      <c r="E35" s="908"/>
      <c r="F35" s="908"/>
      <c r="G35" s="908"/>
      <c r="H35" s="908"/>
      <c r="I35" s="80"/>
      <c r="J35" s="98"/>
      <c r="K35" s="160">
        <f t="shared" ref="K35:K66" si="12">H35-J35</f>
        <v>0</v>
      </c>
      <c r="L35" s="161">
        <f t="shared" si="4"/>
        <v>0</v>
      </c>
      <c r="M35" s="87"/>
      <c r="N35" s="80"/>
      <c r="O35" s="98"/>
      <c r="P35" s="160">
        <f>M35-O35</f>
        <v>0</v>
      </c>
      <c r="Q35" s="161">
        <f t="shared" ref="Q35:Q100" si="13">IFERROR(P35/$H35,0)</f>
        <v>0</v>
      </c>
    </row>
    <row r="36" spans="1:17" ht="13" x14ac:dyDescent="0.25">
      <c r="A36" s="24" t="s">
        <v>137</v>
      </c>
      <c r="B36" s="25" t="s">
        <v>37</v>
      </c>
      <c r="C36" s="25"/>
      <c r="D36" s="963"/>
      <c r="E36" s="963"/>
      <c r="F36" s="963"/>
      <c r="G36" s="26">
        <f>SUM(G37:G44)</f>
        <v>0</v>
      </c>
      <c r="H36" s="26">
        <f>SUM(H37:H44)</f>
        <v>0</v>
      </c>
      <c r="I36" s="26">
        <f>SUM(I37:I41)</f>
        <v>0</v>
      </c>
      <c r="J36" s="26">
        <f>SUM(J37:J41)</f>
        <v>0</v>
      </c>
      <c r="K36" s="36">
        <f t="shared" si="12"/>
        <v>0</v>
      </c>
      <c r="L36" s="37">
        <f t="shared" si="4"/>
        <v>0</v>
      </c>
      <c r="M36" s="87"/>
      <c r="N36" s="26">
        <f>SUM(N37:N41)</f>
        <v>0</v>
      </c>
      <c r="O36" s="26">
        <f>SUM(O37:O41)</f>
        <v>0</v>
      </c>
      <c r="P36" s="36">
        <f>H36-O36</f>
        <v>0</v>
      </c>
      <c r="Q36" s="37">
        <f t="shared" si="13"/>
        <v>0</v>
      </c>
    </row>
    <row r="37" spans="1:17" x14ac:dyDescent="0.25">
      <c r="A37" s="28" t="s">
        <v>138</v>
      </c>
      <c r="B37" s="111"/>
      <c r="C37" s="111"/>
      <c r="D37" s="93"/>
      <c r="E37" s="93"/>
      <c r="F37" s="92"/>
      <c r="G37" s="29">
        <f t="shared" ref="G37:G44" si="14">E37*F37</f>
        <v>0</v>
      </c>
      <c r="H37" s="156">
        <f>G37*'Consolidated Budget(old one)'!$I$10</f>
        <v>0</v>
      </c>
      <c r="I37" s="88"/>
      <c r="J37" s="88"/>
      <c r="K37" s="30">
        <f t="shared" si="12"/>
        <v>0</v>
      </c>
      <c r="L37" s="31">
        <f t="shared" si="4"/>
        <v>0</v>
      </c>
      <c r="M37" s="87"/>
      <c r="N37" s="88"/>
      <c r="O37" s="88"/>
      <c r="P37" s="22">
        <f t="shared" ref="P37:P44" si="15">$H37-O37</f>
        <v>0</v>
      </c>
      <c r="Q37" s="23">
        <f t="shared" si="13"/>
        <v>0</v>
      </c>
    </row>
    <row r="38" spans="1:17" x14ac:dyDescent="0.25">
      <c r="A38" s="20" t="s">
        <v>139</v>
      </c>
      <c r="B38" s="102"/>
      <c r="C38" s="102"/>
      <c r="D38" s="86"/>
      <c r="E38" s="86"/>
      <c r="F38" s="85"/>
      <c r="G38" s="21">
        <f t="shared" si="14"/>
        <v>0</v>
      </c>
      <c r="H38" s="156">
        <f>G38*'Consolidated Budget(old one)'!$I$10</f>
        <v>0</v>
      </c>
      <c r="I38" s="88"/>
      <c r="J38" s="88"/>
      <c r="K38" s="22">
        <f t="shared" si="12"/>
        <v>0</v>
      </c>
      <c r="L38" s="23">
        <f t="shared" si="4"/>
        <v>0</v>
      </c>
      <c r="M38" s="87"/>
      <c r="N38" s="88"/>
      <c r="O38" s="88"/>
      <c r="P38" s="22">
        <f t="shared" si="15"/>
        <v>0</v>
      </c>
      <c r="Q38" s="23">
        <f t="shared" si="13"/>
        <v>0</v>
      </c>
    </row>
    <row r="39" spans="1:17" x14ac:dyDescent="0.25">
      <c r="A39" s="20" t="s">
        <v>140</v>
      </c>
      <c r="B39" s="102"/>
      <c r="C39" s="102"/>
      <c r="D39" s="86"/>
      <c r="E39" s="86"/>
      <c r="F39" s="85"/>
      <c r="G39" s="21">
        <f t="shared" si="14"/>
        <v>0</v>
      </c>
      <c r="H39" s="156">
        <f>G39*'Consolidated Budget(old one)'!$I$10</f>
        <v>0</v>
      </c>
      <c r="I39" s="88"/>
      <c r="J39" s="88"/>
      <c r="K39" s="22">
        <f t="shared" si="12"/>
        <v>0</v>
      </c>
      <c r="L39" s="23">
        <f t="shared" si="4"/>
        <v>0</v>
      </c>
      <c r="M39" s="87"/>
      <c r="N39" s="88"/>
      <c r="O39" s="88"/>
      <c r="P39" s="22">
        <f t="shared" si="15"/>
        <v>0</v>
      </c>
      <c r="Q39" s="23">
        <f t="shared" si="13"/>
        <v>0</v>
      </c>
    </row>
    <row r="40" spans="1:17" x14ac:dyDescent="0.25">
      <c r="A40" s="20" t="s">
        <v>141</v>
      </c>
      <c r="B40" s="102"/>
      <c r="C40" s="102"/>
      <c r="D40" s="86"/>
      <c r="E40" s="86"/>
      <c r="F40" s="85"/>
      <c r="G40" s="21">
        <f t="shared" si="14"/>
        <v>0</v>
      </c>
      <c r="H40" s="156">
        <f>G40*'Consolidated Budget(old one)'!$I$10</f>
        <v>0</v>
      </c>
      <c r="I40" s="88"/>
      <c r="J40" s="88"/>
      <c r="K40" s="22">
        <f t="shared" si="12"/>
        <v>0</v>
      </c>
      <c r="L40" s="23">
        <f t="shared" si="4"/>
        <v>0</v>
      </c>
      <c r="M40" s="87"/>
      <c r="N40" s="88"/>
      <c r="O40" s="88"/>
      <c r="P40" s="22">
        <f t="shared" si="15"/>
        <v>0</v>
      </c>
      <c r="Q40" s="23">
        <f t="shared" si="13"/>
        <v>0</v>
      </c>
    </row>
    <row r="41" spans="1:17" x14ac:dyDescent="0.25">
      <c r="A41" s="20" t="s">
        <v>142</v>
      </c>
      <c r="B41" s="102"/>
      <c r="C41" s="102"/>
      <c r="D41" s="86"/>
      <c r="E41" s="86"/>
      <c r="F41" s="85"/>
      <c r="G41" s="21">
        <f t="shared" si="14"/>
        <v>0</v>
      </c>
      <c r="H41" s="156">
        <f>G41*'Consolidated Budget(old one)'!$I$10</f>
        <v>0</v>
      </c>
      <c r="I41" s="88"/>
      <c r="J41" s="88"/>
      <c r="K41" s="22">
        <f t="shared" si="12"/>
        <v>0</v>
      </c>
      <c r="L41" s="23">
        <f t="shared" si="4"/>
        <v>0</v>
      </c>
      <c r="M41" s="87"/>
      <c r="N41" s="88"/>
      <c r="O41" s="88"/>
      <c r="P41" s="22">
        <f t="shared" si="15"/>
        <v>0</v>
      </c>
      <c r="Q41" s="23">
        <f t="shared" si="13"/>
        <v>0</v>
      </c>
    </row>
    <row r="42" spans="1:17" x14ac:dyDescent="0.25">
      <c r="A42" s="20" t="s">
        <v>143</v>
      </c>
      <c r="B42" s="102"/>
      <c r="C42" s="102"/>
      <c r="D42" s="86"/>
      <c r="E42" s="86"/>
      <c r="F42" s="85"/>
      <c r="G42" s="21">
        <f t="shared" si="14"/>
        <v>0</v>
      </c>
      <c r="H42" s="156">
        <f>G42*'Consolidated Budget(old one)'!$I$10</f>
        <v>0</v>
      </c>
      <c r="I42" s="88"/>
      <c r="J42" s="88"/>
      <c r="K42" s="22">
        <f t="shared" si="12"/>
        <v>0</v>
      </c>
      <c r="L42" s="23"/>
      <c r="M42" s="87"/>
      <c r="N42" s="88"/>
      <c r="O42" s="88"/>
      <c r="P42" s="22">
        <f t="shared" si="15"/>
        <v>0</v>
      </c>
      <c r="Q42" s="23"/>
    </row>
    <row r="43" spans="1:17" x14ac:dyDescent="0.25">
      <c r="A43" s="20" t="s">
        <v>144</v>
      </c>
      <c r="B43" s="102"/>
      <c r="C43" s="102"/>
      <c r="D43" s="86"/>
      <c r="E43" s="86"/>
      <c r="F43" s="85"/>
      <c r="G43" s="21">
        <f t="shared" si="14"/>
        <v>0</v>
      </c>
      <c r="H43" s="156">
        <f>G43*'Consolidated Budget(old one)'!$I$10</f>
        <v>0</v>
      </c>
      <c r="I43" s="88"/>
      <c r="J43" s="88"/>
      <c r="K43" s="22">
        <f t="shared" si="12"/>
        <v>0</v>
      </c>
      <c r="L43" s="23"/>
      <c r="M43" s="87"/>
      <c r="N43" s="88"/>
      <c r="O43" s="88"/>
      <c r="P43" s="22">
        <f t="shared" si="15"/>
        <v>0</v>
      </c>
      <c r="Q43" s="23"/>
    </row>
    <row r="44" spans="1:17" x14ac:dyDescent="0.25">
      <c r="A44" s="20" t="s">
        <v>145</v>
      </c>
      <c r="B44" s="102"/>
      <c r="C44" s="102"/>
      <c r="D44" s="86"/>
      <c r="E44" s="86"/>
      <c r="F44" s="85"/>
      <c r="G44" s="21">
        <f t="shared" si="14"/>
        <v>0</v>
      </c>
      <c r="H44" s="156">
        <f>G44*'Consolidated Budget(old one)'!$I$10</f>
        <v>0</v>
      </c>
      <c r="I44" s="88"/>
      <c r="J44" s="88"/>
      <c r="K44" s="22">
        <f t="shared" si="12"/>
        <v>0</v>
      </c>
      <c r="L44" s="23"/>
      <c r="M44" s="87"/>
      <c r="N44" s="88"/>
      <c r="O44" s="88"/>
      <c r="P44" s="22">
        <f t="shared" si="15"/>
        <v>0</v>
      </c>
      <c r="Q44" s="23"/>
    </row>
    <row r="45" spans="1:17" ht="13" x14ac:dyDescent="0.25">
      <c r="A45" s="24" t="s">
        <v>146</v>
      </c>
      <c r="B45" s="25" t="s">
        <v>38</v>
      </c>
      <c r="C45" s="25"/>
      <c r="D45" s="963"/>
      <c r="E45" s="963"/>
      <c r="F45" s="963"/>
      <c r="G45" s="26">
        <f>SUM(G46:G53)</f>
        <v>0</v>
      </c>
      <c r="H45" s="26">
        <f>SUM(H46:H53)</f>
        <v>0</v>
      </c>
      <c r="I45" s="26">
        <f t="shared" ref="I45:J45" si="16">SUM(I46:I50)</f>
        <v>0</v>
      </c>
      <c r="J45" s="26">
        <f t="shared" si="16"/>
        <v>0</v>
      </c>
      <c r="K45" s="36">
        <f t="shared" si="12"/>
        <v>0</v>
      </c>
      <c r="L45" s="37">
        <f t="shared" si="4"/>
        <v>0</v>
      </c>
      <c r="M45" s="87"/>
      <c r="N45" s="26">
        <f t="shared" ref="N45:O45" si="17">SUM(N46:N50)</f>
        <v>0</v>
      </c>
      <c r="O45" s="26">
        <f t="shared" si="17"/>
        <v>0</v>
      </c>
      <c r="P45" s="36">
        <f>H45-O45</f>
        <v>0</v>
      </c>
      <c r="Q45" s="37">
        <f t="shared" si="13"/>
        <v>0</v>
      </c>
    </row>
    <row r="46" spans="1:17" x14ac:dyDescent="0.25">
      <c r="A46" s="28" t="s">
        <v>147</v>
      </c>
      <c r="B46" s="111"/>
      <c r="C46" s="111"/>
      <c r="D46" s="92"/>
      <c r="E46" s="93"/>
      <c r="F46" s="92"/>
      <c r="G46" s="29">
        <f t="shared" ref="G46:G53" si="18">E46*F46</f>
        <v>0</v>
      </c>
      <c r="H46" s="156">
        <f>G46*'Consolidated Budget(old one)'!$I$10</f>
        <v>0</v>
      </c>
      <c r="I46" s="88"/>
      <c r="J46" s="88"/>
      <c r="K46" s="30">
        <f t="shared" si="12"/>
        <v>0</v>
      </c>
      <c r="L46" s="31">
        <f t="shared" si="4"/>
        <v>0</v>
      </c>
      <c r="M46" s="87"/>
      <c r="N46" s="88"/>
      <c r="O46" s="88"/>
      <c r="P46" s="22">
        <f t="shared" ref="P46:P53" si="19">$H46-O46</f>
        <v>0</v>
      </c>
      <c r="Q46" s="23">
        <f t="shared" si="13"/>
        <v>0</v>
      </c>
    </row>
    <row r="47" spans="1:17" x14ac:dyDescent="0.25">
      <c r="A47" s="20" t="s">
        <v>149</v>
      </c>
      <c r="B47" s="102"/>
      <c r="C47" s="102"/>
      <c r="D47" s="85"/>
      <c r="E47" s="86"/>
      <c r="F47" s="85"/>
      <c r="G47" s="21">
        <f t="shared" si="18"/>
        <v>0</v>
      </c>
      <c r="H47" s="156">
        <f>G47*'Consolidated Budget(old one)'!$I$10</f>
        <v>0</v>
      </c>
      <c r="I47" s="88"/>
      <c r="J47" s="88"/>
      <c r="K47" s="22">
        <f t="shared" si="12"/>
        <v>0</v>
      </c>
      <c r="L47" s="23">
        <f t="shared" si="4"/>
        <v>0</v>
      </c>
      <c r="M47" s="87"/>
      <c r="N47" s="88"/>
      <c r="O47" s="88"/>
      <c r="P47" s="22">
        <f t="shared" si="19"/>
        <v>0</v>
      </c>
      <c r="Q47" s="23">
        <f t="shared" si="13"/>
        <v>0</v>
      </c>
    </row>
    <row r="48" spans="1:17" x14ac:dyDescent="0.25">
      <c r="A48" s="20" t="s">
        <v>151</v>
      </c>
      <c r="B48" s="102"/>
      <c r="C48" s="102"/>
      <c r="D48" s="85"/>
      <c r="E48" s="86"/>
      <c r="F48" s="85"/>
      <c r="G48" s="21">
        <f t="shared" si="18"/>
        <v>0</v>
      </c>
      <c r="H48" s="156">
        <f>G48*'Consolidated Budget(old one)'!$I$10</f>
        <v>0</v>
      </c>
      <c r="I48" s="88"/>
      <c r="J48" s="88"/>
      <c r="K48" s="22">
        <f t="shared" si="12"/>
        <v>0</v>
      </c>
      <c r="L48" s="23">
        <f t="shared" si="4"/>
        <v>0</v>
      </c>
      <c r="M48" s="87"/>
      <c r="N48" s="88"/>
      <c r="O48" s="88"/>
      <c r="P48" s="22">
        <f t="shared" si="19"/>
        <v>0</v>
      </c>
      <c r="Q48" s="23">
        <f t="shared" si="13"/>
        <v>0</v>
      </c>
    </row>
    <row r="49" spans="1:17" x14ac:dyDescent="0.25">
      <c r="A49" s="20" t="s">
        <v>153</v>
      </c>
      <c r="B49" s="102"/>
      <c r="C49" s="102"/>
      <c r="D49" s="85"/>
      <c r="E49" s="86"/>
      <c r="F49" s="85"/>
      <c r="G49" s="21">
        <f t="shared" si="18"/>
        <v>0</v>
      </c>
      <c r="H49" s="156">
        <f>G49*'Consolidated Budget(old one)'!$I$10</f>
        <v>0</v>
      </c>
      <c r="I49" s="88"/>
      <c r="J49" s="88"/>
      <c r="K49" s="22">
        <f t="shared" si="12"/>
        <v>0</v>
      </c>
      <c r="L49" s="23">
        <f t="shared" si="4"/>
        <v>0</v>
      </c>
      <c r="M49" s="87"/>
      <c r="N49" s="88"/>
      <c r="O49" s="88"/>
      <c r="P49" s="22">
        <f t="shared" si="19"/>
        <v>0</v>
      </c>
      <c r="Q49" s="23">
        <f t="shared" si="13"/>
        <v>0</v>
      </c>
    </row>
    <row r="50" spans="1:17" x14ac:dyDescent="0.25">
      <c r="A50" s="20" t="s">
        <v>154</v>
      </c>
      <c r="B50" s="102"/>
      <c r="C50" s="102"/>
      <c r="D50" s="85"/>
      <c r="E50" s="86"/>
      <c r="F50" s="85"/>
      <c r="G50" s="21">
        <f t="shared" si="18"/>
        <v>0</v>
      </c>
      <c r="H50" s="156">
        <f>G50*'Consolidated Budget(old one)'!$I$10</f>
        <v>0</v>
      </c>
      <c r="I50" s="88"/>
      <c r="J50" s="88"/>
      <c r="K50" s="22">
        <f t="shared" si="12"/>
        <v>0</v>
      </c>
      <c r="L50" s="23">
        <f t="shared" si="4"/>
        <v>0</v>
      </c>
      <c r="M50" s="87"/>
      <c r="N50" s="88"/>
      <c r="O50" s="88"/>
      <c r="P50" s="22">
        <f t="shared" si="19"/>
        <v>0</v>
      </c>
      <c r="Q50" s="23">
        <f t="shared" si="13"/>
        <v>0</v>
      </c>
    </row>
    <row r="51" spans="1:17" x14ac:dyDescent="0.25">
      <c r="A51" s="20" t="s">
        <v>155</v>
      </c>
      <c r="B51" s="102"/>
      <c r="C51" s="102"/>
      <c r="D51" s="85"/>
      <c r="E51" s="86"/>
      <c r="F51" s="85"/>
      <c r="G51" s="21">
        <f t="shared" si="18"/>
        <v>0</v>
      </c>
      <c r="H51" s="156">
        <f>G51*'Consolidated Budget(old one)'!$I$10</f>
        <v>0</v>
      </c>
      <c r="I51" s="88"/>
      <c r="J51" s="88"/>
      <c r="K51" s="22">
        <f t="shared" si="12"/>
        <v>0</v>
      </c>
      <c r="L51" s="23"/>
      <c r="M51" s="87"/>
      <c r="N51" s="88"/>
      <c r="O51" s="88"/>
      <c r="P51" s="22">
        <f t="shared" si="19"/>
        <v>0</v>
      </c>
      <c r="Q51" s="23"/>
    </row>
    <row r="52" spans="1:17" x14ac:dyDescent="0.25">
      <c r="A52" s="20" t="s">
        <v>156</v>
      </c>
      <c r="B52" s="102"/>
      <c r="C52" s="102"/>
      <c r="D52" s="85"/>
      <c r="E52" s="86"/>
      <c r="F52" s="85"/>
      <c r="G52" s="21">
        <f t="shared" si="18"/>
        <v>0</v>
      </c>
      <c r="H52" s="156">
        <f>G52*'Consolidated Budget(old one)'!$I$10</f>
        <v>0</v>
      </c>
      <c r="I52" s="88"/>
      <c r="J52" s="88"/>
      <c r="K52" s="22">
        <f t="shared" si="12"/>
        <v>0</v>
      </c>
      <c r="L52" s="23"/>
      <c r="M52" s="87"/>
      <c r="N52" s="88"/>
      <c r="O52" s="88"/>
      <c r="P52" s="22">
        <f t="shared" si="19"/>
        <v>0</v>
      </c>
      <c r="Q52" s="23"/>
    </row>
    <row r="53" spans="1:17" x14ac:dyDescent="0.25">
      <c r="A53" s="20" t="s">
        <v>157</v>
      </c>
      <c r="B53" s="102"/>
      <c r="C53" s="102"/>
      <c r="D53" s="85"/>
      <c r="E53" s="86"/>
      <c r="F53" s="85"/>
      <c r="G53" s="21">
        <f t="shared" si="18"/>
        <v>0</v>
      </c>
      <c r="H53" s="156">
        <f>G53*'Consolidated Budget(old one)'!$I$10</f>
        <v>0</v>
      </c>
      <c r="I53" s="88"/>
      <c r="J53" s="88"/>
      <c r="K53" s="22">
        <f t="shared" si="12"/>
        <v>0</v>
      </c>
      <c r="L53" s="23"/>
      <c r="M53" s="87"/>
      <c r="N53" s="88"/>
      <c r="O53" s="88"/>
      <c r="P53" s="22">
        <f t="shared" si="19"/>
        <v>0</v>
      </c>
      <c r="Q53" s="23"/>
    </row>
    <row r="54" spans="1:17" ht="13" x14ac:dyDescent="0.25">
      <c r="A54" s="24" t="s">
        <v>158</v>
      </c>
      <c r="B54" s="25" t="s">
        <v>39</v>
      </c>
      <c r="C54" s="25"/>
      <c r="D54" s="963"/>
      <c r="E54" s="963"/>
      <c r="F54" s="963"/>
      <c r="G54" s="26">
        <f>SUM(G55:G62)</f>
        <v>0</v>
      </c>
      <c r="H54" s="26">
        <f>SUM(H55:H62)</f>
        <v>0</v>
      </c>
      <c r="I54" s="26">
        <f t="shared" ref="I54:J54" si="20">SUM(I55:I59)</f>
        <v>0</v>
      </c>
      <c r="J54" s="26">
        <f t="shared" si="20"/>
        <v>0</v>
      </c>
      <c r="K54" s="36">
        <f t="shared" si="12"/>
        <v>0</v>
      </c>
      <c r="L54" s="37">
        <f t="shared" si="4"/>
        <v>0</v>
      </c>
      <c r="M54" s="87"/>
      <c r="N54" s="26">
        <f t="shared" ref="N54:O54" si="21">SUM(N55:N59)</f>
        <v>0</v>
      </c>
      <c r="O54" s="26">
        <f t="shared" si="21"/>
        <v>0</v>
      </c>
      <c r="P54" s="36">
        <f>H54-O54</f>
        <v>0</v>
      </c>
      <c r="Q54" s="37">
        <f t="shared" si="13"/>
        <v>0</v>
      </c>
    </row>
    <row r="55" spans="1:17" x14ac:dyDescent="0.25">
      <c r="A55" s="28" t="s">
        <v>159</v>
      </c>
      <c r="B55" s="111"/>
      <c r="C55" s="111"/>
      <c r="D55" s="93"/>
      <c r="E55" s="93"/>
      <c r="F55" s="92"/>
      <c r="G55" s="21">
        <f t="shared" ref="G55:G62" si="22">E55*F55</f>
        <v>0</v>
      </c>
      <c r="H55" s="156">
        <f>G55*'Consolidated Budget(old one)'!$I$10</f>
        <v>0</v>
      </c>
      <c r="I55" s="88"/>
      <c r="J55" s="88"/>
      <c r="K55" s="30">
        <f t="shared" si="12"/>
        <v>0</v>
      </c>
      <c r="L55" s="31">
        <f t="shared" si="4"/>
        <v>0</v>
      </c>
      <c r="M55" s="87"/>
      <c r="N55" s="88"/>
      <c r="O55" s="88"/>
      <c r="P55" s="22">
        <f t="shared" ref="P55:P61" si="23">$H55-O55</f>
        <v>0</v>
      </c>
      <c r="Q55" s="23">
        <f t="shared" si="13"/>
        <v>0</v>
      </c>
    </row>
    <row r="56" spans="1:17" x14ac:dyDescent="0.25">
      <c r="A56" s="28" t="s">
        <v>160</v>
      </c>
      <c r="B56" s="111"/>
      <c r="C56" s="111"/>
      <c r="D56" s="93"/>
      <c r="E56" s="93"/>
      <c r="F56" s="92"/>
      <c r="G56" s="21">
        <f t="shared" si="22"/>
        <v>0</v>
      </c>
      <c r="H56" s="156">
        <f>G56*'Consolidated Budget(old one)'!$I$10</f>
        <v>0</v>
      </c>
      <c r="I56" s="88"/>
      <c r="J56" s="88"/>
      <c r="K56" s="30">
        <f t="shared" si="12"/>
        <v>0</v>
      </c>
      <c r="L56" s="31">
        <f t="shared" si="4"/>
        <v>0</v>
      </c>
      <c r="M56" s="87"/>
      <c r="N56" s="88"/>
      <c r="O56" s="88"/>
      <c r="P56" s="22">
        <f t="shared" si="23"/>
        <v>0</v>
      </c>
      <c r="Q56" s="23">
        <f t="shared" si="13"/>
        <v>0</v>
      </c>
    </row>
    <row r="57" spans="1:17" x14ac:dyDescent="0.25">
      <c r="A57" s="28" t="s">
        <v>161</v>
      </c>
      <c r="B57" s="111"/>
      <c r="C57" s="111"/>
      <c r="D57" s="93"/>
      <c r="E57" s="93"/>
      <c r="F57" s="92"/>
      <c r="G57" s="21">
        <f t="shared" si="22"/>
        <v>0</v>
      </c>
      <c r="H57" s="156">
        <f>G57*'Consolidated Budget(old one)'!$I$10</f>
        <v>0</v>
      </c>
      <c r="I57" s="88"/>
      <c r="J57" s="88"/>
      <c r="K57" s="30">
        <f t="shared" si="12"/>
        <v>0</v>
      </c>
      <c r="L57" s="31">
        <f t="shared" si="4"/>
        <v>0</v>
      </c>
      <c r="M57" s="87"/>
      <c r="N57" s="88"/>
      <c r="O57" s="88"/>
      <c r="P57" s="22">
        <f t="shared" si="23"/>
        <v>0</v>
      </c>
      <c r="Q57" s="23">
        <f t="shared" si="13"/>
        <v>0</v>
      </c>
    </row>
    <row r="58" spans="1:17" x14ac:dyDescent="0.25">
      <c r="A58" s="28" t="s">
        <v>162</v>
      </c>
      <c r="B58" s="111"/>
      <c r="C58" s="111"/>
      <c r="D58" s="93"/>
      <c r="E58" s="93"/>
      <c r="F58" s="92"/>
      <c r="G58" s="21">
        <f t="shared" si="22"/>
        <v>0</v>
      </c>
      <c r="H58" s="156">
        <f>G58*'Consolidated Budget(old one)'!$I$10</f>
        <v>0</v>
      </c>
      <c r="I58" s="88"/>
      <c r="J58" s="88"/>
      <c r="K58" s="30">
        <f t="shared" si="12"/>
        <v>0</v>
      </c>
      <c r="L58" s="31">
        <f t="shared" si="4"/>
        <v>0</v>
      </c>
      <c r="M58" s="87"/>
      <c r="N58" s="88"/>
      <c r="O58" s="88"/>
      <c r="P58" s="22">
        <f t="shared" si="23"/>
        <v>0</v>
      </c>
      <c r="Q58" s="23">
        <f t="shared" si="13"/>
        <v>0</v>
      </c>
    </row>
    <row r="59" spans="1:17" x14ac:dyDescent="0.25">
      <c r="A59" s="28" t="s">
        <v>163</v>
      </c>
      <c r="B59" s="111"/>
      <c r="C59" s="111"/>
      <c r="D59" s="93"/>
      <c r="E59" s="93"/>
      <c r="F59" s="92"/>
      <c r="G59" s="21">
        <f t="shared" si="22"/>
        <v>0</v>
      </c>
      <c r="H59" s="156">
        <f>G59*'Consolidated Budget(old one)'!$I$10</f>
        <v>0</v>
      </c>
      <c r="I59" s="88"/>
      <c r="J59" s="88"/>
      <c r="K59" s="30">
        <f t="shared" si="12"/>
        <v>0</v>
      </c>
      <c r="L59" s="31">
        <f t="shared" si="4"/>
        <v>0</v>
      </c>
      <c r="M59" s="87"/>
      <c r="N59" s="88"/>
      <c r="O59" s="88"/>
      <c r="P59" s="22">
        <f t="shared" si="23"/>
        <v>0</v>
      </c>
      <c r="Q59" s="23">
        <f t="shared" si="13"/>
        <v>0</v>
      </c>
    </row>
    <row r="60" spans="1:17" x14ac:dyDescent="0.25">
      <c r="A60" s="28" t="s">
        <v>164</v>
      </c>
      <c r="B60" s="111"/>
      <c r="C60" s="111"/>
      <c r="D60" s="93"/>
      <c r="E60" s="93"/>
      <c r="F60" s="92"/>
      <c r="G60" s="21">
        <f t="shared" si="22"/>
        <v>0</v>
      </c>
      <c r="H60" s="156">
        <f>G60*'Consolidated Budget(old one)'!$I$10</f>
        <v>0</v>
      </c>
      <c r="I60" s="88"/>
      <c r="J60" s="88"/>
      <c r="K60" s="30">
        <f t="shared" si="12"/>
        <v>0</v>
      </c>
      <c r="L60" s="31"/>
      <c r="M60" s="87"/>
      <c r="N60" s="88"/>
      <c r="O60" s="88"/>
      <c r="P60" s="22">
        <f t="shared" si="23"/>
        <v>0</v>
      </c>
      <c r="Q60" s="23"/>
    </row>
    <row r="61" spans="1:17" x14ac:dyDescent="0.25">
      <c r="A61" s="28" t="s">
        <v>165</v>
      </c>
      <c r="B61" s="111"/>
      <c r="C61" s="111"/>
      <c r="D61" s="93"/>
      <c r="E61" s="93"/>
      <c r="F61" s="92"/>
      <c r="G61" s="21">
        <f t="shared" si="22"/>
        <v>0</v>
      </c>
      <c r="H61" s="156">
        <f>G61*'Consolidated Budget(old one)'!$I$10</f>
        <v>0</v>
      </c>
      <c r="I61" s="88"/>
      <c r="J61" s="88"/>
      <c r="K61" s="30">
        <f t="shared" si="12"/>
        <v>0</v>
      </c>
      <c r="L61" s="31"/>
      <c r="M61" s="87"/>
      <c r="N61" s="88"/>
      <c r="O61" s="88"/>
      <c r="P61" s="22">
        <f t="shared" si="23"/>
        <v>0</v>
      </c>
      <c r="Q61" s="23"/>
    </row>
    <row r="62" spans="1:17" x14ac:dyDescent="0.25">
      <c r="A62" s="28" t="s">
        <v>166</v>
      </c>
      <c r="B62" s="111"/>
      <c r="C62" s="111"/>
      <c r="D62" s="93"/>
      <c r="E62" s="93"/>
      <c r="F62" s="92"/>
      <c r="G62" s="21">
        <f t="shared" si="22"/>
        <v>0</v>
      </c>
      <c r="H62" s="156">
        <f>G62*'Consolidated Budget(old one)'!$I$10</f>
        <v>0</v>
      </c>
      <c r="I62" s="88"/>
      <c r="J62" s="88"/>
      <c r="K62" s="30">
        <f t="shared" si="12"/>
        <v>0</v>
      </c>
      <c r="L62" s="31"/>
      <c r="M62" s="87"/>
      <c r="N62" s="88"/>
      <c r="O62" s="88"/>
      <c r="P62" s="22"/>
      <c r="Q62" s="23"/>
    </row>
    <row r="63" spans="1:17" ht="13" x14ac:dyDescent="0.25">
      <c r="A63" s="24" t="s">
        <v>167</v>
      </c>
      <c r="B63" s="25" t="s">
        <v>40</v>
      </c>
      <c r="C63" s="25"/>
      <c r="D63" s="963"/>
      <c r="E63" s="963"/>
      <c r="F63" s="963"/>
      <c r="G63" s="26">
        <f>SUM(G64:G71)</f>
        <v>0</v>
      </c>
      <c r="H63" s="26">
        <f>SUM(H64:H71)</f>
        <v>0</v>
      </c>
      <c r="I63" s="26">
        <f t="shared" ref="I63:J63" si="24">SUM(I64:I68)</f>
        <v>0</v>
      </c>
      <c r="J63" s="26">
        <f t="shared" si="24"/>
        <v>0</v>
      </c>
      <c r="K63" s="36">
        <f t="shared" si="12"/>
        <v>0</v>
      </c>
      <c r="L63" s="37">
        <f t="shared" si="4"/>
        <v>0</v>
      </c>
      <c r="M63" s="87"/>
      <c r="N63" s="26">
        <f t="shared" ref="N63:O63" si="25">SUM(N64:N68)</f>
        <v>0</v>
      </c>
      <c r="O63" s="26">
        <f t="shared" si="25"/>
        <v>0</v>
      </c>
      <c r="P63" s="36">
        <f>H63-O63</f>
        <v>0</v>
      </c>
      <c r="Q63" s="37">
        <f t="shared" si="13"/>
        <v>0</v>
      </c>
    </row>
    <row r="64" spans="1:17" x14ac:dyDescent="0.25">
      <c r="A64" s="28" t="s">
        <v>168</v>
      </c>
      <c r="B64" s="111"/>
      <c r="C64" s="111"/>
      <c r="D64" s="93"/>
      <c r="E64" s="93"/>
      <c r="F64" s="92"/>
      <c r="G64" s="21">
        <f t="shared" ref="G64:G71" si="26">E64*F64</f>
        <v>0</v>
      </c>
      <c r="H64" s="156">
        <f>G64*'Consolidated Budget(old one)'!$I$10</f>
        <v>0</v>
      </c>
      <c r="I64" s="88"/>
      <c r="J64" s="88"/>
      <c r="K64" s="30">
        <f t="shared" si="12"/>
        <v>0</v>
      </c>
      <c r="L64" s="31">
        <f t="shared" si="4"/>
        <v>0</v>
      </c>
      <c r="M64" s="87"/>
      <c r="N64" s="88"/>
      <c r="O64" s="88"/>
      <c r="P64" s="22">
        <f t="shared" ref="P64:P71" si="27">$H64-O64</f>
        <v>0</v>
      </c>
      <c r="Q64" s="23">
        <f t="shared" si="13"/>
        <v>0</v>
      </c>
    </row>
    <row r="65" spans="1:17" x14ac:dyDescent="0.25">
      <c r="A65" s="28" t="s">
        <v>170</v>
      </c>
      <c r="B65" s="111"/>
      <c r="C65" s="111"/>
      <c r="D65" s="93"/>
      <c r="E65" s="93"/>
      <c r="F65" s="92"/>
      <c r="G65" s="21">
        <f t="shared" si="26"/>
        <v>0</v>
      </c>
      <c r="H65" s="156">
        <f>G65*'Consolidated Budget(old one)'!$I$10</f>
        <v>0</v>
      </c>
      <c r="I65" s="88"/>
      <c r="J65" s="88"/>
      <c r="K65" s="30">
        <f t="shared" si="12"/>
        <v>0</v>
      </c>
      <c r="L65" s="31">
        <f t="shared" si="4"/>
        <v>0</v>
      </c>
      <c r="M65" s="87"/>
      <c r="N65" s="88"/>
      <c r="O65" s="88"/>
      <c r="P65" s="22">
        <f t="shared" si="27"/>
        <v>0</v>
      </c>
      <c r="Q65" s="23">
        <f t="shared" si="13"/>
        <v>0</v>
      </c>
    </row>
    <row r="66" spans="1:17" x14ac:dyDescent="0.25">
      <c r="A66" s="28" t="s">
        <v>172</v>
      </c>
      <c r="B66" s="111"/>
      <c r="C66" s="111"/>
      <c r="D66" s="93"/>
      <c r="E66" s="93"/>
      <c r="F66" s="92"/>
      <c r="G66" s="21">
        <f t="shared" si="26"/>
        <v>0</v>
      </c>
      <c r="H66" s="156">
        <f>G66*'Consolidated Budget(old one)'!$I$10</f>
        <v>0</v>
      </c>
      <c r="I66" s="88"/>
      <c r="J66" s="88"/>
      <c r="K66" s="30">
        <f t="shared" si="12"/>
        <v>0</v>
      </c>
      <c r="L66" s="31">
        <f t="shared" si="4"/>
        <v>0</v>
      </c>
      <c r="M66" s="87"/>
      <c r="N66" s="88"/>
      <c r="O66" s="88"/>
      <c r="P66" s="22">
        <f t="shared" si="27"/>
        <v>0</v>
      </c>
      <c r="Q66" s="23">
        <f t="shared" si="13"/>
        <v>0</v>
      </c>
    </row>
    <row r="67" spans="1:17" x14ac:dyDescent="0.25">
      <c r="A67" s="28" t="s">
        <v>176</v>
      </c>
      <c r="B67" s="111"/>
      <c r="C67" s="111"/>
      <c r="D67" s="93"/>
      <c r="E67" s="93"/>
      <c r="F67" s="92"/>
      <c r="G67" s="21">
        <f t="shared" si="26"/>
        <v>0</v>
      </c>
      <c r="H67" s="156">
        <f>G67*'Consolidated Budget(old one)'!$I$10</f>
        <v>0</v>
      </c>
      <c r="I67" s="88"/>
      <c r="J67" s="88"/>
      <c r="K67" s="30">
        <f t="shared" ref="K67:K98" si="28">H67-J67</f>
        <v>0</v>
      </c>
      <c r="L67" s="31">
        <f t="shared" si="4"/>
        <v>0</v>
      </c>
      <c r="M67" s="87"/>
      <c r="N67" s="88"/>
      <c r="O67" s="88"/>
      <c r="P67" s="22">
        <f t="shared" si="27"/>
        <v>0</v>
      </c>
      <c r="Q67" s="23">
        <f t="shared" si="13"/>
        <v>0</v>
      </c>
    </row>
    <row r="68" spans="1:17" x14ac:dyDescent="0.25">
      <c r="A68" s="28" t="s">
        <v>178</v>
      </c>
      <c r="B68" s="111"/>
      <c r="C68" s="111"/>
      <c r="D68" s="93"/>
      <c r="E68" s="93"/>
      <c r="F68" s="92"/>
      <c r="G68" s="21">
        <f t="shared" si="26"/>
        <v>0</v>
      </c>
      <c r="H68" s="156">
        <f>G68*'Consolidated Budget(old one)'!$I$10</f>
        <v>0</v>
      </c>
      <c r="I68" s="88"/>
      <c r="J68" s="88"/>
      <c r="K68" s="30">
        <f t="shared" si="28"/>
        <v>0</v>
      </c>
      <c r="L68" s="31">
        <f t="shared" si="4"/>
        <v>0</v>
      </c>
      <c r="M68" s="87"/>
      <c r="N68" s="88"/>
      <c r="O68" s="88"/>
      <c r="P68" s="22">
        <f t="shared" si="27"/>
        <v>0</v>
      </c>
      <c r="Q68" s="23">
        <f t="shared" si="13"/>
        <v>0</v>
      </c>
    </row>
    <row r="69" spans="1:17" x14ac:dyDescent="0.25">
      <c r="A69" s="28" t="s">
        <v>180</v>
      </c>
      <c r="B69" s="111"/>
      <c r="C69" s="111"/>
      <c r="D69" s="93"/>
      <c r="E69" s="93"/>
      <c r="F69" s="92"/>
      <c r="G69" s="21">
        <f t="shared" si="26"/>
        <v>0</v>
      </c>
      <c r="H69" s="156">
        <f>G69*'Consolidated Budget(old one)'!$I$10</f>
        <v>0</v>
      </c>
      <c r="I69" s="88"/>
      <c r="J69" s="88"/>
      <c r="K69" s="30">
        <f t="shared" si="28"/>
        <v>0</v>
      </c>
      <c r="L69" s="31"/>
      <c r="M69" s="87"/>
      <c r="N69" s="88"/>
      <c r="O69" s="88"/>
      <c r="P69" s="22">
        <f t="shared" si="27"/>
        <v>0</v>
      </c>
      <c r="Q69" s="23"/>
    </row>
    <row r="70" spans="1:17" x14ac:dyDescent="0.25">
      <c r="A70" s="28" t="s">
        <v>181</v>
      </c>
      <c r="B70" s="111"/>
      <c r="C70" s="111"/>
      <c r="D70" s="93"/>
      <c r="E70" s="93"/>
      <c r="F70" s="92"/>
      <c r="G70" s="21">
        <f t="shared" si="26"/>
        <v>0</v>
      </c>
      <c r="H70" s="156">
        <f>G70*'Consolidated Budget(old one)'!$I$10</f>
        <v>0</v>
      </c>
      <c r="I70" s="88"/>
      <c r="J70" s="88"/>
      <c r="K70" s="30">
        <f t="shared" si="28"/>
        <v>0</v>
      </c>
      <c r="L70" s="31"/>
      <c r="M70" s="87"/>
      <c r="N70" s="88"/>
      <c r="O70" s="88"/>
      <c r="P70" s="22">
        <f t="shared" si="27"/>
        <v>0</v>
      </c>
      <c r="Q70" s="23"/>
    </row>
    <row r="71" spans="1:17" x14ac:dyDescent="0.25">
      <c r="A71" s="28" t="s">
        <v>182</v>
      </c>
      <c r="B71" s="111"/>
      <c r="C71" s="111"/>
      <c r="D71" s="93"/>
      <c r="E71" s="93"/>
      <c r="F71" s="92"/>
      <c r="G71" s="21">
        <f t="shared" si="26"/>
        <v>0</v>
      </c>
      <c r="H71" s="156">
        <f>G71*'Consolidated Budget(old one)'!$I$10</f>
        <v>0</v>
      </c>
      <c r="I71" s="88"/>
      <c r="J71" s="88"/>
      <c r="K71" s="30">
        <f t="shared" si="28"/>
        <v>0</v>
      </c>
      <c r="L71" s="31"/>
      <c r="M71" s="87"/>
      <c r="N71" s="88"/>
      <c r="O71" s="88"/>
      <c r="P71" s="22">
        <f t="shared" si="27"/>
        <v>0</v>
      </c>
      <c r="Q71" s="23"/>
    </row>
    <row r="72" spans="1:17" ht="13" x14ac:dyDescent="0.25">
      <c r="A72" s="24" t="s">
        <v>184</v>
      </c>
      <c r="B72" s="25" t="s">
        <v>41</v>
      </c>
      <c r="C72" s="25"/>
      <c r="D72" s="963"/>
      <c r="E72" s="963"/>
      <c r="F72" s="963"/>
      <c r="G72" s="26">
        <f>SUM(G73:G80)</f>
        <v>0</v>
      </c>
      <c r="H72" s="26">
        <f>SUM(H73:H80)</f>
        <v>0</v>
      </c>
      <c r="I72" s="26">
        <f t="shared" ref="I72:J72" si="29">SUM(I73:I77)</f>
        <v>0</v>
      </c>
      <c r="J72" s="26">
        <f t="shared" si="29"/>
        <v>0</v>
      </c>
      <c r="K72" s="36">
        <f t="shared" si="28"/>
        <v>0</v>
      </c>
      <c r="L72" s="37">
        <f t="shared" si="4"/>
        <v>0</v>
      </c>
      <c r="M72" s="87"/>
      <c r="N72" s="26">
        <f t="shared" ref="N72:O72" si="30">SUM(N73:N77)</f>
        <v>0</v>
      </c>
      <c r="O72" s="26">
        <f t="shared" si="30"/>
        <v>0</v>
      </c>
      <c r="P72" s="36">
        <f>H72-O72</f>
        <v>0</v>
      </c>
      <c r="Q72" s="37">
        <f t="shared" si="13"/>
        <v>0</v>
      </c>
    </row>
    <row r="73" spans="1:17" x14ac:dyDescent="0.25">
      <c r="A73" s="28" t="s">
        <v>185</v>
      </c>
      <c r="B73" s="111"/>
      <c r="C73" s="111"/>
      <c r="D73" s="93"/>
      <c r="E73" s="93"/>
      <c r="F73" s="92"/>
      <c r="G73" s="21">
        <f t="shared" ref="G73:G80" si="31">E73*F73</f>
        <v>0</v>
      </c>
      <c r="H73" s="156">
        <f>G73*'Consolidated Budget(old one)'!$I$10</f>
        <v>0</v>
      </c>
      <c r="I73" s="88"/>
      <c r="J73" s="88"/>
      <c r="K73" s="30">
        <f t="shared" si="28"/>
        <v>0</v>
      </c>
      <c r="L73" s="31">
        <f t="shared" si="4"/>
        <v>0</v>
      </c>
      <c r="M73" s="87"/>
      <c r="N73" s="88"/>
      <c r="O73" s="88"/>
      <c r="P73" s="22">
        <f t="shared" ref="P73:P80" si="32">$H73-O73</f>
        <v>0</v>
      </c>
      <c r="Q73" s="23">
        <f t="shared" si="13"/>
        <v>0</v>
      </c>
    </row>
    <row r="74" spans="1:17" x14ac:dyDescent="0.25">
      <c r="A74" s="28" t="s">
        <v>186</v>
      </c>
      <c r="B74" s="111"/>
      <c r="C74" s="111"/>
      <c r="D74" s="93"/>
      <c r="E74" s="93"/>
      <c r="F74" s="92"/>
      <c r="G74" s="21">
        <f t="shared" si="31"/>
        <v>0</v>
      </c>
      <c r="H74" s="156">
        <f>G74*'Consolidated Budget(old one)'!$I$10</f>
        <v>0</v>
      </c>
      <c r="I74" s="88"/>
      <c r="J74" s="88"/>
      <c r="K74" s="30">
        <f t="shared" si="28"/>
        <v>0</v>
      </c>
      <c r="L74" s="31">
        <f t="shared" si="4"/>
        <v>0</v>
      </c>
      <c r="M74" s="87"/>
      <c r="N74" s="88"/>
      <c r="O74" s="88"/>
      <c r="P74" s="22">
        <f t="shared" si="32"/>
        <v>0</v>
      </c>
      <c r="Q74" s="23">
        <f t="shared" si="13"/>
        <v>0</v>
      </c>
    </row>
    <row r="75" spans="1:17" x14ac:dyDescent="0.25">
      <c r="A75" s="28" t="s">
        <v>187</v>
      </c>
      <c r="B75" s="111"/>
      <c r="C75" s="111"/>
      <c r="D75" s="93"/>
      <c r="E75" s="93"/>
      <c r="F75" s="92"/>
      <c r="G75" s="21">
        <f t="shared" si="31"/>
        <v>0</v>
      </c>
      <c r="H75" s="156">
        <f>G75*'Consolidated Budget(old one)'!$I$10</f>
        <v>0</v>
      </c>
      <c r="I75" s="88"/>
      <c r="J75" s="88"/>
      <c r="K75" s="30">
        <f t="shared" si="28"/>
        <v>0</v>
      </c>
      <c r="L75" s="31">
        <f t="shared" si="4"/>
        <v>0</v>
      </c>
      <c r="M75" s="87"/>
      <c r="N75" s="88"/>
      <c r="O75" s="88"/>
      <c r="P75" s="22">
        <f t="shared" si="32"/>
        <v>0</v>
      </c>
      <c r="Q75" s="23">
        <f t="shared" si="13"/>
        <v>0</v>
      </c>
    </row>
    <row r="76" spans="1:17" x14ac:dyDescent="0.25">
      <c r="A76" s="28" t="s">
        <v>188</v>
      </c>
      <c r="B76" s="111"/>
      <c r="C76" s="111"/>
      <c r="D76" s="93"/>
      <c r="E76" s="93"/>
      <c r="F76" s="92"/>
      <c r="G76" s="21">
        <f t="shared" si="31"/>
        <v>0</v>
      </c>
      <c r="H76" s="156">
        <f>G76*'Consolidated Budget(old one)'!$I$10</f>
        <v>0</v>
      </c>
      <c r="I76" s="88"/>
      <c r="J76" s="88"/>
      <c r="K76" s="30">
        <f t="shared" si="28"/>
        <v>0</v>
      </c>
      <c r="L76" s="31">
        <f t="shared" si="4"/>
        <v>0</v>
      </c>
      <c r="M76" s="87"/>
      <c r="N76" s="88"/>
      <c r="O76" s="88"/>
      <c r="P76" s="22">
        <f t="shared" si="32"/>
        <v>0</v>
      </c>
      <c r="Q76" s="23">
        <f t="shared" si="13"/>
        <v>0</v>
      </c>
    </row>
    <row r="77" spans="1:17" x14ac:dyDescent="0.25">
      <c r="A77" s="28" t="s">
        <v>189</v>
      </c>
      <c r="B77" s="111"/>
      <c r="C77" s="111"/>
      <c r="D77" s="93"/>
      <c r="E77" s="93"/>
      <c r="F77" s="92"/>
      <c r="G77" s="21">
        <f t="shared" si="31"/>
        <v>0</v>
      </c>
      <c r="H77" s="156">
        <f>G77*'Consolidated Budget(old one)'!$I$10</f>
        <v>0</v>
      </c>
      <c r="I77" s="88"/>
      <c r="J77" s="88"/>
      <c r="K77" s="30">
        <f t="shared" si="28"/>
        <v>0</v>
      </c>
      <c r="L77" s="31">
        <f t="shared" si="4"/>
        <v>0</v>
      </c>
      <c r="M77" s="87"/>
      <c r="N77" s="88"/>
      <c r="O77" s="88"/>
      <c r="P77" s="22">
        <f t="shared" si="32"/>
        <v>0</v>
      </c>
      <c r="Q77" s="23">
        <f t="shared" si="13"/>
        <v>0</v>
      </c>
    </row>
    <row r="78" spans="1:17" x14ac:dyDescent="0.25">
      <c r="A78" s="28" t="s">
        <v>190</v>
      </c>
      <c r="B78" s="111"/>
      <c r="C78" s="111"/>
      <c r="D78" s="93"/>
      <c r="E78" s="93"/>
      <c r="F78" s="92"/>
      <c r="G78" s="21">
        <f t="shared" si="31"/>
        <v>0</v>
      </c>
      <c r="H78" s="156">
        <f>G78*'Consolidated Budget(old one)'!$I$10</f>
        <v>0</v>
      </c>
      <c r="I78" s="88"/>
      <c r="J78" s="88"/>
      <c r="K78" s="30">
        <f t="shared" si="28"/>
        <v>0</v>
      </c>
      <c r="L78" s="31"/>
      <c r="M78" s="87"/>
      <c r="N78" s="88"/>
      <c r="O78" s="88"/>
      <c r="P78" s="22">
        <f t="shared" si="32"/>
        <v>0</v>
      </c>
      <c r="Q78" s="23"/>
    </row>
    <row r="79" spans="1:17" x14ac:dyDescent="0.25">
      <c r="A79" s="28" t="s">
        <v>191</v>
      </c>
      <c r="B79" s="111"/>
      <c r="C79" s="111"/>
      <c r="D79" s="93"/>
      <c r="E79" s="93"/>
      <c r="F79" s="92"/>
      <c r="G79" s="21">
        <f t="shared" si="31"/>
        <v>0</v>
      </c>
      <c r="H79" s="156">
        <f>G79*'Consolidated Budget(old one)'!$I$10</f>
        <v>0</v>
      </c>
      <c r="I79" s="88"/>
      <c r="J79" s="88"/>
      <c r="K79" s="30">
        <f t="shared" si="28"/>
        <v>0</v>
      </c>
      <c r="L79" s="31"/>
      <c r="M79" s="87"/>
      <c r="N79" s="88"/>
      <c r="O79" s="88"/>
      <c r="P79" s="22">
        <f t="shared" si="32"/>
        <v>0</v>
      </c>
      <c r="Q79" s="23"/>
    </row>
    <row r="80" spans="1:17" x14ac:dyDescent="0.25">
      <c r="A80" s="28" t="s">
        <v>192</v>
      </c>
      <c r="B80" s="111"/>
      <c r="C80" s="111"/>
      <c r="D80" s="93"/>
      <c r="E80" s="93"/>
      <c r="F80" s="92"/>
      <c r="G80" s="21">
        <f t="shared" si="31"/>
        <v>0</v>
      </c>
      <c r="H80" s="156">
        <f>G80*'Consolidated Budget(old one)'!$I$10</f>
        <v>0</v>
      </c>
      <c r="I80" s="88"/>
      <c r="J80" s="88"/>
      <c r="K80" s="30">
        <f t="shared" si="28"/>
        <v>0</v>
      </c>
      <c r="L80" s="31"/>
      <c r="M80" s="87"/>
      <c r="N80" s="88"/>
      <c r="O80" s="88"/>
      <c r="P80" s="22">
        <f t="shared" si="32"/>
        <v>0</v>
      </c>
      <c r="Q80" s="23"/>
    </row>
    <row r="81" spans="1:17" ht="13" x14ac:dyDescent="0.25">
      <c r="A81" s="24" t="s">
        <v>193</v>
      </c>
      <c r="B81" s="25" t="s">
        <v>42</v>
      </c>
      <c r="C81" s="25"/>
      <c r="D81" s="963"/>
      <c r="E81" s="963"/>
      <c r="F81" s="963"/>
      <c r="G81" s="26">
        <f>SUM(G82:G89)</f>
        <v>0</v>
      </c>
      <c r="H81" s="26">
        <f>SUM(H82:H89)</f>
        <v>0</v>
      </c>
      <c r="I81" s="26">
        <f t="shared" ref="I81:J81" si="33">SUM(I82:I86)</f>
        <v>0</v>
      </c>
      <c r="J81" s="26">
        <f t="shared" si="33"/>
        <v>0</v>
      </c>
      <c r="K81" s="36">
        <f t="shared" si="28"/>
        <v>0</v>
      </c>
      <c r="L81" s="37">
        <f t="shared" si="4"/>
        <v>0</v>
      </c>
      <c r="M81" s="87"/>
      <c r="N81" s="26">
        <f t="shared" ref="N81:O81" si="34">SUM(N82:N86)</f>
        <v>0</v>
      </c>
      <c r="O81" s="26">
        <f t="shared" si="34"/>
        <v>0</v>
      </c>
      <c r="P81" s="36">
        <f>H81-O81</f>
        <v>0</v>
      </c>
      <c r="Q81" s="37">
        <f t="shared" si="13"/>
        <v>0</v>
      </c>
    </row>
    <row r="82" spans="1:17" x14ac:dyDescent="0.25">
      <c r="A82" s="28" t="s">
        <v>194</v>
      </c>
      <c r="B82" s="111"/>
      <c r="C82" s="111"/>
      <c r="D82" s="93"/>
      <c r="E82" s="93"/>
      <c r="F82" s="92"/>
      <c r="G82" s="21">
        <f t="shared" ref="G82:G89" si="35">E82*F82</f>
        <v>0</v>
      </c>
      <c r="H82" s="156">
        <f>G82*'Consolidated Budget(old one)'!$I$10</f>
        <v>0</v>
      </c>
      <c r="I82" s="88"/>
      <c r="J82" s="88"/>
      <c r="K82" s="30">
        <f t="shared" si="28"/>
        <v>0</v>
      </c>
      <c r="L82" s="31">
        <f t="shared" si="4"/>
        <v>0</v>
      </c>
      <c r="M82" s="87"/>
      <c r="N82" s="88"/>
      <c r="O82" s="88"/>
      <c r="P82" s="22">
        <f t="shared" ref="P82:P89" si="36">$H82-O82</f>
        <v>0</v>
      </c>
      <c r="Q82" s="23">
        <f t="shared" si="13"/>
        <v>0</v>
      </c>
    </row>
    <row r="83" spans="1:17" x14ac:dyDescent="0.25">
      <c r="A83" s="28" t="s">
        <v>197</v>
      </c>
      <c r="B83" s="111"/>
      <c r="C83" s="111"/>
      <c r="D83" s="93"/>
      <c r="E83" s="93"/>
      <c r="F83" s="92"/>
      <c r="G83" s="21">
        <f t="shared" si="35"/>
        <v>0</v>
      </c>
      <c r="H83" s="156">
        <f>G83*'Consolidated Budget(old one)'!$I$10</f>
        <v>0</v>
      </c>
      <c r="I83" s="88"/>
      <c r="J83" s="88"/>
      <c r="K83" s="30">
        <f t="shared" si="28"/>
        <v>0</v>
      </c>
      <c r="L83" s="31">
        <f t="shared" si="4"/>
        <v>0</v>
      </c>
      <c r="M83" s="87"/>
      <c r="N83" s="88"/>
      <c r="O83" s="88"/>
      <c r="P83" s="22">
        <f t="shared" si="36"/>
        <v>0</v>
      </c>
      <c r="Q83" s="23">
        <f t="shared" si="13"/>
        <v>0</v>
      </c>
    </row>
    <row r="84" spans="1:17" x14ac:dyDescent="0.25">
      <c r="A84" s="28" t="s">
        <v>199</v>
      </c>
      <c r="B84" s="111"/>
      <c r="C84" s="111"/>
      <c r="D84" s="93"/>
      <c r="E84" s="93"/>
      <c r="F84" s="92"/>
      <c r="G84" s="21">
        <f t="shared" si="35"/>
        <v>0</v>
      </c>
      <c r="H84" s="156">
        <f>G84*'Consolidated Budget(old one)'!$I$10</f>
        <v>0</v>
      </c>
      <c r="I84" s="88"/>
      <c r="J84" s="88"/>
      <c r="K84" s="30">
        <f t="shared" si="28"/>
        <v>0</v>
      </c>
      <c r="L84" s="31">
        <f t="shared" si="4"/>
        <v>0</v>
      </c>
      <c r="M84" s="87"/>
      <c r="N84" s="88"/>
      <c r="O84" s="88"/>
      <c r="P84" s="22">
        <f t="shared" si="36"/>
        <v>0</v>
      </c>
      <c r="Q84" s="23">
        <f t="shared" si="13"/>
        <v>0</v>
      </c>
    </row>
    <row r="85" spans="1:17" x14ac:dyDescent="0.25">
      <c r="A85" s="28" t="s">
        <v>202</v>
      </c>
      <c r="B85" s="111"/>
      <c r="C85" s="111"/>
      <c r="D85" s="93"/>
      <c r="E85" s="93"/>
      <c r="F85" s="92"/>
      <c r="G85" s="21">
        <f t="shared" si="35"/>
        <v>0</v>
      </c>
      <c r="H85" s="156">
        <f>G85*'Consolidated Budget(old one)'!$I$10</f>
        <v>0</v>
      </c>
      <c r="I85" s="88"/>
      <c r="J85" s="88"/>
      <c r="K85" s="30">
        <f t="shared" si="28"/>
        <v>0</v>
      </c>
      <c r="L85" s="31">
        <f t="shared" si="4"/>
        <v>0</v>
      </c>
      <c r="M85" s="87"/>
      <c r="N85" s="88"/>
      <c r="O85" s="88"/>
      <c r="P85" s="22">
        <f t="shared" si="36"/>
        <v>0</v>
      </c>
      <c r="Q85" s="23">
        <f t="shared" si="13"/>
        <v>0</v>
      </c>
    </row>
    <row r="86" spans="1:17" x14ac:dyDescent="0.25">
      <c r="A86" s="28" t="s">
        <v>203</v>
      </c>
      <c r="B86" s="111"/>
      <c r="C86" s="111"/>
      <c r="D86" s="93"/>
      <c r="E86" s="93"/>
      <c r="F86" s="92"/>
      <c r="G86" s="21">
        <f t="shared" si="35"/>
        <v>0</v>
      </c>
      <c r="H86" s="156">
        <f>G86*'Consolidated Budget(old one)'!$I$10</f>
        <v>0</v>
      </c>
      <c r="I86" s="88"/>
      <c r="J86" s="88"/>
      <c r="K86" s="30">
        <f t="shared" si="28"/>
        <v>0</v>
      </c>
      <c r="L86" s="31">
        <f t="shared" si="4"/>
        <v>0</v>
      </c>
      <c r="M86" s="87"/>
      <c r="N86" s="88"/>
      <c r="O86" s="88"/>
      <c r="P86" s="22">
        <f t="shared" si="36"/>
        <v>0</v>
      </c>
      <c r="Q86" s="23">
        <f t="shared" si="13"/>
        <v>0</v>
      </c>
    </row>
    <row r="87" spans="1:17" x14ac:dyDescent="0.25">
      <c r="A87" s="28" t="s">
        <v>203</v>
      </c>
      <c r="B87" s="111"/>
      <c r="C87" s="111"/>
      <c r="D87" s="93"/>
      <c r="E87" s="93"/>
      <c r="F87" s="92"/>
      <c r="G87" s="21">
        <f t="shared" si="35"/>
        <v>0</v>
      </c>
      <c r="H87" s="156">
        <f>G87*'Consolidated Budget(old one)'!$I$10</f>
        <v>0</v>
      </c>
      <c r="I87" s="88"/>
      <c r="J87" s="88"/>
      <c r="K87" s="30">
        <f t="shared" si="28"/>
        <v>0</v>
      </c>
      <c r="L87" s="31"/>
      <c r="M87" s="87"/>
      <c r="N87" s="88"/>
      <c r="O87" s="88"/>
      <c r="P87" s="22">
        <f t="shared" si="36"/>
        <v>0</v>
      </c>
      <c r="Q87" s="23"/>
    </row>
    <row r="88" spans="1:17" x14ac:dyDescent="0.25">
      <c r="A88" s="28" t="s">
        <v>203</v>
      </c>
      <c r="B88" s="111"/>
      <c r="C88" s="111"/>
      <c r="D88" s="93"/>
      <c r="E88" s="93"/>
      <c r="F88" s="92"/>
      <c r="G88" s="21">
        <f t="shared" si="35"/>
        <v>0</v>
      </c>
      <c r="H88" s="156">
        <f>G88*'Consolidated Budget(old one)'!$I$10</f>
        <v>0</v>
      </c>
      <c r="I88" s="88"/>
      <c r="J88" s="88"/>
      <c r="K88" s="30">
        <f t="shared" si="28"/>
        <v>0</v>
      </c>
      <c r="L88" s="31"/>
      <c r="M88" s="87"/>
      <c r="N88" s="88"/>
      <c r="O88" s="88"/>
      <c r="P88" s="22">
        <f t="shared" si="36"/>
        <v>0</v>
      </c>
      <c r="Q88" s="23"/>
    </row>
    <row r="89" spans="1:17" x14ac:dyDescent="0.25">
      <c r="A89" s="28" t="s">
        <v>203</v>
      </c>
      <c r="B89" s="111"/>
      <c r="C89" s="111"/>
      <c r="D89" s="93"/>
      <c r="E89" s="93"/>
      <c r="F89" s="92"/>
      <c r="G89" s="21">
        <f t="shared" si="35"/>
        <v>0</v>
      </c>
      <c r="H89" s="156">
        <f>G89*'Consolidated Budget(old one)'!$I$10</f>
        <v>0</v>
      </c>
      <c r="I89" s="88"/>
      <c r="J89" s="88"/>
      <c r="K89" s="30">
        <f t="shared" si="28"/>
        <v>0</v>
      </c>
      <c r="L89" s="31"/>
      <c r="M89" s="87"/>
      <c r="N89" s="88"/>
      <c r="O89" s="88"/>
      <c r="P89" s="22">
        <f t="shared" si="36"/>
        <v>0</v>
      </c>
      <c r="Q89" s="23"/>
    </row>
    <row r="90" spans="1:17" ht="13" x14ac:dyDescent="0.25">
      <c r="A90" s="24" t="s">
        <v>204</v>
      </c>
      <c r="B90" s="25" t="s">
        <v>43</v>
      </c>
      <c r="C90" s="25"/>
      <c r="D90" s="963"/>
      <c r="E90" s="963"/>
      <c r="F90" s="963"/>
      <c r="G90" s="26">
        <f>SUM(G91:G98)</f>
        <v>0</v>
      </c>
      <c r="H90" s="26">
        <f>SUM(H91:H98)</f>
        <v>0</v>
      </c>
      <c r="I90" s="26">
        <f t="shared" ref="I90:J90" si="37">SUM(I91:I95)</f>
        <v>0</v>
      </c>
      <c r="J90" s="26">
        <f t="shared" si="37"/>
        <v>0</v>
      </c>
      <c r="K90" s="36">
        <f t="shared" si="28"/>
        <v>0</v>
      </c>
      <c r="L90" s="37">
        <f t="shared" si="4"/>
        <v>0</v>
      </c>
      <c r="M90" s="87"/>
      <c r="N90" s="26">
        <f t="shared" ref="N90:O90" si="38">SUM(N91:N95)</f>
        <v>0</v>
      </c>
      <c r="O90" s="26">
        <f t="shared" si="38"/>
        <v>0</v>
      </c>
      <c r="P90" s="36">
        <f>H90-O90</f>
        <v>0</v>
      </c>
      <c r="Q90" s="37">
        <f t="shared" si="13"/>
        <v>0</v>
      </c>
    </row>
    <row r="91" spans="1:17" x14ac:dyDescent="0.25">
      <c r="A91" s="28" t="s">
        <v>205</v>
      </c>
      <c r="B91" s="111"/>
      <c r="C91" s="111"/>
      <c r="D91" s="93"/>
      <c r="E91" s="93"/>
      <c r="F91" s="92"/>
      <c r="G91" s="21">
        <f t="shared" ref="G91:G98" si="39">E91*F91</f>
        <v>0</v>
      </c>
      <c r="H91" s="156">
        <f>G91*'Consolidated Budget(old one)'!$I$10</f>
        <v>0</v>
      </c>
      <c r="I91" s="88"/>
      <c r="J91" s="88"/>
      <c r="K91" s="30">
        <f t="shared" si="28"/>
        <v>0</v>
      </c>
      <c r="L91" s="31">
        <f t="shared" si="4"/>
        <v>0</v>
      </c>
      <c r="M91" s="87"/>
      <c r="N91" s="88"/>
      <c r="O91" s="88"/>
      <c r="P91" s="22">
        <f t="shared" ref="P91:P98" si="40">$H91-O91</f>
        <v>0</v>
      </c>
      <c r="Q91" s="23">
        <f t="shared" si="13"/>
        <v>0</v>
      </c>
    </row>
    <row r="92" spans="1:17" x14ac:dyDescent="0.25">
      <c r="A92" s="28" t="s">
        <v>207</v>
      </c>
      <c r="B92" s="111"/>
      <c r="C92" s="111"/>
      <c r="D92" s="93"/>
      <c r="E92" s="93"/>
      <c r="F92" s="92"/>
      <c r="G92" s="21">
        <f t="shared" si="39"/>
        <v>0</v>
      </c>
      <c r="H92" s="156">
        <f>G92*'Consolidated Budget(old one)'!$I$10</f>
        <v>0</v>
      </c>
      <c r="I92" s="88"/>
      <c r="J92" s="88"/>
      <c r="K92" s="30">
        <f t="shared" si="28"/>
        <v>0</v>
      </c>
      <c r="L92" s="31">
        <f t="shared" si="4"/>
        <v>0</v>
      </c>
      <c r="M92" s="87"/>
      <c r="N92" s="88"/>
      <c r="O92" s="88"/>
      <c r="P92" s="22">
        <f t="shared" si="40"/>
        <v>0</v>
      </c>
      <c r="Q92" s="23">
        <f t="shared" si="13"/>
        <v>0</v>
      </c>
    </row>
    <row r="93" spans="1:17" x14ac:dyDescent="0.25">
      <c r="A93" s="28" t="s">
        <v>210</v>
      </c>
      <c r="B93" s="111"/>
      <c r="C93" s="111"/>
      <c r="D93" s="93"/>
      <c r="E93" s="93"/>
      <c r="F93" s="92"/>
      <c r="G93" s="21">
        <f t="shared" si="39"/>
        <v>0</v>
      </c>
      <c r="H93" s="156">
        <f>G93*'Consolidated Budget(old one)'!$I$10</f>
        <v>0</v>
      </c>
      <c r="I93" s="88"/>
      <c r="J93" s="88"/>
      <c r="K93" s="30">
        <f t="shared" si="28"/>
        <v>0</v>
      </c>
      <c r="L93" s="31">
        <f t="shared" si="4"/>
        <v>0</v>
      </c>
      <c r="M93" s="87"/>
      <c r="N93" s="88"/>
      <c r="O93" s="88"/>
      <c r="P93" s="22">
        <f t="shared" si="40"/>
        <v>0</v>
      </c>
      <c r="Q93" s="23">
        <f t="shared" si="13"/>
        <v>0</v>
      </c>
    </row>
    <row r="94" spans="1:17" x14ac:dyDescent="0.25">
      <c r="A94" s="28" t="s">
        <v>211</v>
      </c>
      <c r="B94" s="111"/>
      <c r="C94" s="111"/>
      <c r="D94" s="93"/>
      <c r="E94" s="93"/>
      <c r="F94" s="92"/>
      <c r="G94" s="21">
        <f t="shared" si="39"/>
        <v>0</v>
      </c>
      <c r="H94" s="156">
        <f>G94*'Consolidated Budget(old one)'!$I$10</f>
        <v>0</v>
      </c>
      <c r="I94" s="88"/>
      <c r="J94" s="88"/>
      <c r="K94" s="30">
        <f t="shared" si="28"/>
        <v>0</v>
      </c>
      <c r="L94" s="31">
        <f t="shared" si="4"/>
        <v>0</v>
      </c>
      <c r="M94" s="87"/>
      <c r="N94" s="88"/>
      <c r="O94" s="88"/>
      <c r="P94" s="22">
        <f t="shared" si="40"/>
        <v>0</v>
      </c>
      <c r="Q94" s="23">
        <f t="shared" si="13"/>
        <v>0</v>
      </c>
    </row>
    <row r="95" spans="1:17" x14ac:dyDescent="0.25">
      <c r="A95" s="28" t="s">
        <v>212</v>
      </c>
      <c r="B95" s="111"/>
      <c r="C95" s="111"/>
      <c r="D95" s="93"/>
      <c r="E95" s="93"/>
      <c r="F95" s="92"/>
      <c r="G95" s="21">
        <f t="shared" si="39"/>
        <v>0</v>
      </c>
      <c r="H95" s="156">
        <f>G95*'Consolidated Budget(old one)'!$I$10</f>
        <v>0</v>
      </c>
      <c r="I95" s="88"/>
      <c r="J95" s="88"/>
      <c r="K95" s="30">
        <f t="shared" si="28"/>
        <v>0</v>
      </c>
      <c r="L95" s="31">
        <f t="shared" si="4"/>
        <v>0</v>
      </c>
      <c r="M95" s="87"/>
      <c r="N95" s="88"/>
      <c r="O95" s="88"/>
      <c r="P95" s="22">
        <f t="shared" si="40"/>
        <v>0</v>
      </c>
      <c r="Q95" s="23">
        <f t="shared" si="13"/>
        <v>0</v>
      </c>
    </row>
    <row r="96" spans="1:17" x14ac:dyDescent="0.25">
      <c r="A96" s="28" t="s">
        <v>213</v>
      </c>
      <c r="B96" s="111"/>
      <c r="C96" s="111"/>
      <c r="D96" s="93"/>
      <c r="E96" s="93"/>
      <c r="F96" s="92"/>
      <c r="G96" s="21">
        <f t="shared" si="39"/>
        <v>0</v>
      </c>
      <c r="H96" s="156">
        <f>G96*'Consolidated Budget(old one)'!$I$10</f>
        <v>0</v>
      </c>
      <c r="I96" s="88"/>
      <c r="J96" s="88"/>
      <c r="K96" s="30">
        <f t="shared" si="28"/>
        <v>0</v>
      </c>
      <c r="L96" s="31"/>
      <c r="M96" s="87"/>
      <c r="N96" s="88"/>
      <c r="O96" s="88"/>
      <c r="P96" s="22">
        <f t="shared" si="40"/>
        <v>0</v>
      </c>
      <c r="Q96" s="23"/>
    </row>
    <row r="97" spans="1:17" x14ac:dyDescent="0.25">
      <c r="A97" s="28" t="s">
        <v>214</v>
      </c>
      <c r="B97" s="111"/>
      <c r="C97" s="111"/>
      <c r="D97" s="93"/>
      <c r="E97" s="93"/>
      <c r="F97" s="92"/>
      <c r="G97" s="21">
        <f t="shared" si="39"/>
        <v>0</v>
      </c>
      <c r="H97" s="156">
        <f>G97*'Consolidated Budget(old one)'!$I$10</f>
        <v>0</v>
      </c>
      <c r="I97" s="88"/>
      <c r="J97" s="88"/>
      <c r="K97" s="30">
        <f t="shared" si="28"/>
        <v>0</v>
      </c>
      <c r="L97" s="31"/>
      <c r="M97" s="87"/>
      <c r="N97" s="88"/>
      <c r="O97" s="88"/>
      <c r="P97" s="22">
        <f t="shared" si="40"/>
        <v>0</v>
      </c>
      <c r="Q97" s="23"/>
    </row>
    <row r="98" spans="1:17" x14ac:dyDescent="0.25">
      <c r="A98" s="28" t="s">
        <v>215</v>
      </c>
      <c r="B98" s="111"/>
      <c r="C98" s="111"/>
      <c r="D98" s="93"/>
      <c r="E98" s="93"/>
      <c r="F98" s="92"/>
      <c r="G98" s="21">
        <f t="shared" si="39"/>
        <v>0</v>
      </c>
      <c r="H98" s="156">
        <f>G98*'Consolidated Budget(old one)'!$I$10</f>
        <v>0</v>
      </c>
      <c r="I98" s="88"/>
      <c r="J98" s="88"/>
      <c r="K98" s="30">
        <f t="shared" si="28"/>
        <v>0</v>
      </c>
      <c r="L98" s="31"/>
      <c r="M98" s="87"/>
      <c r="N98" s="88"/>
      <c r="O98" s="88"/>
      <c r="P98" s="22">
        <f t="shared" si="40"/>
        <v>0</v>
      </c>
      <c r="Q98" s="23"/>
    </row>
    <row r="99" spans="1:17" ht="13" x14ac:dyDescent="0.25">
      <c r="A99" s="24" t="s">
        <v>216</v>
      </c>
      <c r="B99" s="25" t="s">
        <v>44</v>
      </c>
      <c r="C99" s="25"/>
      <c r="D99" s="963"/>
      <c r="E99" s="963"/>
      <c r="F99" s="963"/>
      <c r="G99" s="26">
        <f>SUM(G100:G107)</f>
        <v>0</v>
      </c>
      <c r="H99" s="26">
        <f>SUM(H100:H107)</f>
        <v>0</v>
      </c>
      <c r="I99" s="26">
        <f t="shared" ref="I99:J99" si="41">SUM(I100:I104)</f>
        <v>0</v>
      </c>
      <c r="J99" s="26">
        <f t="shared" si="41"/>
        <v>0</v>
      </c>
      <c r="K99" s="36">
        <f t="shared" ref="K99:K130" si="42">H99-J99</f>
        <v>0</v>
      </c>
      <c r="L99" s="37">
        <f t="shared" si="4"/>
        <v>0</v>
      </c>
      <c r="M99" s="87"/>
      <c r="N99" s="26">
        <f t="shared" ref="N99:O99" si="43">SUM(N100:N104)</f>
        <v>0</v>
      </c>
      <c r="O99" s="26">
        <f t="shared" si="43"/>
        <v>0</v>
      </c>
      <c r="P99" s="36">
        <f>H99-O99</f>
        <v>0</v>
      </c>
      <c r="Q99" s="37">
        <f t="shared" si="13"/>
        <v>0</v>
      </c>
    </row>
    <row r="100" spans="1:17" x14ac:dyDescent="0.25">
      <c r="A100" s="28" t="s">
        <v>217</v>
      </c>
      <c r="B100" s="111"/>
      <c r="C100" s="111"/>
      <c r="D100" s="93"/>
      <c r="E100" s="93"/>
      <c r="F100" s="92"/>
      <c r="G100" s="21">
        <f t="shared" ref="G100:G107" si="44">E100*F100</f>
        <v>0</v>
      </c>
      <c r="H100" s="156">
        <f>G100*'Consolidated Budget(old one)'!$I$10</f>
        <v>0</v>
      </c>
      <c r="I100" s="88"/>
      <c r="J100" s="88"/>
      <c r="K100" s="30">
        <f t="shared" si="42"/>
        <v>0</v>
      </c>
      <c r="L100" s="31">
        <f t="shared" si="4"/>
        <v>0</v>
      </c>
      <c r="M100" s="87"/>
      <c r="N100" s="88"/>
      <c r="O100" s="88"/>
      <c r="P100" s="22">
        <f t="shared" ref="P100:P107" si="45">$H100-O100</f>
        <v>0</v>
      </c>
      <c r="Q100" s="23">
        <f t="shared" si="13"/>
        <v>0</v>
      </c>
    </row>
    <row r="101" spans="1:17" x14ac:dyDescent="0.25">
      <c r="A101" s="28" t="s">
        <v>219</v>
      </c>
      <c r="B101" s="111"/>
      <c r="C101" s="111"/>
      <c r="D101" s="93"/>
      <c r="E101" s="93"/>
      <c r="F101" s="92"/>
      <c r="G101" s="21">
        <f t="shared" si="44"/>
        <v>0</v>
      </c>
      <c r="H101" s="156">
        <f>G101*'Consolidated Budget(old one)'!$I$10</f>
        <v>0</v>
      </c>
      <c r="I101" s="88"/>
      <c r="J101" s="88"/>
      <c r="K101" s="30">
        <f t="shared" si="42"/>
        <v>0</v>
      </c>
      <c r="L101" s="31">
        <f t="shared" si="4"/>
        <v>0</v>
      </c>
      <c r="M101" s="87"/>
      <c r="N101" s="88"/>
      <c r="O101" s="88"/>
      <c r="P101" s="22">
        <f t="shared" si="45"/>
        <v>0</v>
      </c>
      <c r="Q101" s="23">
        <f t="shared" ref="Q101:Q164" si="46">IFERROR(P101/$H101,0)</f>
        <v>0</v>
      </c>
    </row>
    <row r="102" spans="1:17" x14ac:dyDescent="0.25">
      <c r="A102" s="28" t="s">
        <v>220</v>
      </c>
      <c r="B102" s="111"/>
      <c r="C102" s="111"/>
      <c r="D102" s="93"/>
      <c r="E102" s="93"/>
      <c r="F102" s="92"/>
      <c r="G102" s="21">
        <f t="shared" si="44"/>
        <v>0</v>
      </c>
      <c r="H102" s="156">
        <f>G102*'Consolidated Budget(old one)'!$I$10</f>
        <v>0</v>
      </c>
      <c r="I102" s="88"/>
      <c r="J102" s="88"/>
      <c r="K102" s="30">
        <f t="shared" si="42"/>
        <v>0</v>
      </c>
      <c r="L102" s="31">
        <f t="shared" si="4"/>
        <v>0</v>
      </c>
      <c r="M102" s="87"/>
      <c r="N102" s="88"/>
      <c r="O102" s="88"/>
      <c r="P102" s="22">
        <f t="shared" si="45"/>
        <v>0</v>
      </c>
      <c r="Q102" s="23">
        <f t="shared" si="46"/>
        <v>0</v>
      </c>
    </row>
    <row r="103" spans="1:17" x14ac:dyDescent="0.25">
      <c r="A103" s="28" t="s">
        <v>221</v>
      </c>
      <c r="B103" s="111"/>
      <c r="C103" s="111"/>
      <c r="D103" s="93"/>
      <c r="E103" s="93"/>
      <c r="F103" s="92"/>
      <c r="G103" s="21">
        <f t="shared" si="44"/>
        <v>0</v>
      </c>
      <c r="H103" s="156">
        <f>G103*'Consolidated Budget(old one)'!$I$10</f>
        <v>0</v>
      </c>
      <c r="I103" s="88"/>
      <c r="J103" s="88"/>
      <c r="K103" s="30">
        <f t="shared" si="42"/>
        <v>0</v>
      </c>
      <c r="L103" s="31">
        <f t="shared" si="4"/>
        <v>0</v>
      </c>
      <c r="M103" s="87"/>
      <c r="N103" s="88"/>
      <c r="O103" s="88"/>
      <c r="P103" s="22">
        <f t="shared" si="45"/>
        <v>0</v>
      </c>
      <c r="Q103" s="23">
        <f t="shared" si="46"/>
        <v>0</v>
      </c>
    </row>
    <row r="104" spans="1:17" x14ac:dyDescent="0.25">
      <c r="A104" s="28" t="s">
        <v>222</v>
      </c>
      <c r="B104" s="111"/>
      <c r="C104" s="111"/>
      <c r="D104" s="93"/>
      <c r="E104" s="93"/>
      <c r="F104" s="92"/>
      <c r="G104" s="21">
        <f t="shared" si="44"/>
        <v>0</v>
      </c>
      <c r="H104" s="156">
        <f>G104*'Consolidated Budget(old one)'!$I$10</f>
        <v>0</v>
      </c>
      <c r="I104" s="88"/>
      <c r="J104" s="88"/>
      <c r="K104" s="30">
        <f t="shared" si="42"/>
        <v>0</v>
      </c>
      <c r="L104" s="31">
        <f t="shared" ref="L104:L200" si="47">IFERROR(K104/$H104,0)</f>
        <v>0</v>
      </c>
      <c r="M104" s="87"/>
      <c r="N104" s="88"/>
      <c r="O104" s="88"/>
      <c r="P104" s="22">
        <f t="shared" si="45"/>
        <v>0</v>
      </c>
      <c r="Q104" s="23">
        <f t="shared" si="46"/>
        <v>0</v>
      </c>
    </row>
    <row r="105" spans="1:17" x14ac:dyDescent="0.25">
      <c r="A105" s="28" t="s">
        <v>223</v>
      </c>
      <c r="B105" s="111"/>
      <c r="C105" s="111"/>
      <c r="D105" s="93"/>
      <c r="E105" s="93"/>
      <c r="F105" s="92"/>
      <c r="G105" s="21">
        <f t="shared" si="44"/>
        <v>0</v>
      </c>
      <c r="H105" s="156">
        <f>G105*'Consolidated Budget(old one)'!$I$10</f>
        <v>0</v>
      </c>
      <c r="I105" s="88"/>
      <c r="J105" s="88"/>
      <c r="K105" s="30">
        <f t="shared" si="42"/>
        <v>0</v>
      </c>
      <c r="L105" s="31"/>
      <c r="M105" s="87"/>
      <c r="N105" s="88"/>
      <c r="O105" s="88"/>
      <c r="P105" s="22">
        <f t="shared" si="45"/>
        <v>0</v>
      </c>
      <c r="Q105" s="23"/>
    </row>
    <row r="106" spans="1:17" x14ac:dyDescent="0.25">
      <c r="A106" s="28" t="s">
        <v>224</v>
      </c>
      <c r="B106" s="111"/>
      <c r="C106" s="111"/>
      <c r="D106" s="93"/>
      <c r="E106" s="93"/>
      <c r="F106" s="92"/>
      <c r="G106" s="21">
        <f t="shared" si="44"/>
        <v>0</v>
      </c>
      <c r="H106" s="156">
        <f>G106*'Consolidated Budget(old one)'!$I$10</f>
        <v>0</v>
      </c>
      <c r="I106" s="88"/>
      <c r="J106" s="88"/>
      <c r="K106" s="30">
        <f t="shared" si="42"/>
        <v>0</v>
      </c>
      <c r="L106" s="31"/>
      <c r="M106" s="87"/>
      <c r="N106" s="88"/>
      <c r="O106" s="88"/>
      <c r="P106" s="22">
        <f t="shared" si="45"/>
        <v>0</v>
      </c>
      <c r="Q106" s="23"/>
    </row>
    <row r="107" spans="1:17" x14ac:dyDescent="0.25">
      <c r="A107" s="28" t="s">
        <v>225</v>
      </c>
      <c r="B107" s="111"/>
      <c r="C107" s="111"/>
      <c r="D107" s="93"/>
      <c r="E107" s="93"/>
      <c r="F107" s="92"/>
      <c r="G107" s="21">
        <f t="shared" si="44"/>
        <v>0</v>
      </c>
      <c r="H107" s="156">
        <f>G107*'Consolidated Budget(old one)'!$I$10</f>
        <v>0</v>
      </c>
      <c r="I107" s="88"/>
      <c r="J107" s="88"/>
      <c r="K107" s="30">
        <f t="shared" si="42"/>
        <v>0</v>
      </c>
      <c r="L107" s="31"/>
      <c r="M107" s="87"/>
      <c r="N107" s="88"/>
      <c r="O107" s="88"/>
      <c r="P107" s="22">
        <f t="shared" si="45"/>
        <v>0</v>
      </c>
      <c r="Q107" s="23"/>
    </row>
    <row r="108" spans="1:17" ht="13" x14ac:dyDescent="0.25">
      <c r="A108" s="24" t="s">
        <v>226</v>
      </c>
      <c r="B108" s="25" t="s">
        <v>45</v>
      </c>
      <c r="C108" s="25"/>
      <c r="D108" s="963"/>
      <c r="E108" s="963"/>
      <c r="F108" s="963"/>
      <c r="G108" s="26">
        <f>SUM(G109:G116)</f>
        <v>0</v>
      </c>
      <c r="H108" s="26">
        <f>SUM(H109:H116)</f>
        <v>0</v>
      </c>
      <c r="I108" s="26">
        <f t="shared" ref="I108:J108" si="48">SUM(I109:I113)</f>
        <v>0</v>
      </c>
      <c r="J108" s="26">
        <f t="shared" si="48"/>
        <v>0</v>
      </c>
      <c r="K108" s="36">
        <f t="shared" si="42"/>
        <v>0</v>
      </c>
      <c r="L108" s="37">
        <f t="shared" si="47"/>
        <v>0</v>
      </c>
      <c r="M108" s="87"/>
      <c r="N108" s="26">
        <f t="shared" ref="N108:O108" si="49">SUM(N109:N113)</f>
        <v>0</v>
      </c>
      <c r="O108" s="26">
        <f t="shared" si="49"/>
        <v>0</v>
      </c>
      <c r="P108" s="36">
        <f>H108-O108</f>
        <v>0</v>
      </c>
      <c r="Q108" s="37">
        <f t="shared" si="46"/>
        <v>0</v>
      </c>
    </row>
    <row r="109" spans="1:17" x14ac:dyDescent="0.25">
      <c r="A109" s="20" t="s">
        <v>449</v>
      </c>
      <c r="B109" s="111"/>
      <c r="C109" s="111"/>
      <c r="D109" s="93"/>
      <c r="E109" s="93"/>
      <c r="F109" s="92"/>
      <c r="G109" s="21">
        <f t="shared" ref="G109:G116" si="50">E109*F109</f>
        <v>0</v>
      </c>
      <c r="H109" s="156">
        <f>G109*'Consolidated Budget(old one)'!$I$10</f>
        <v>0</v>
      </c>
      <c r="I109" s="88"/>
      <c r="J109" s="88"/>
      <c r="K109" s="30">
        <f t="shared" si="42"/>
        <v>0</v>
      </c>
      <c r="L109" s="31">
        <f t="shared" si="47"/>
        <v>0</v>
      </c>
      <c r="M109" s="87"/>
      <c r="N109" s="88"/>
      <c r="O109" s="88"/>
      <c r="P109" s="22">
        <f t="shared" ref="P109:P116" si="51">$H109-O109</f>
        <v>0</v>
      </c>
      <c r="Q109" s="23">
        <f t="shared" si="46"/>
        <v>0</v>
      </c>
    </row>
    <row r="110" spans="1:17" x14ac:dyDescent="0.25">
      <c r="A110" s="20" t="s">
        <v>450</v>
      </c>
      <c r="B110" s="111"/>
      <c r="C110" s="111"/>
      <c r="D110" s="93"/>
      <c r="E110" s="93"/>
      <c r="F110" s="92"/>
      <c r="G110" s="21">
        <f t="shared" si="50"/>
        <v>0</v>
      </c>
      <c r="H110" s="156">
        <f>G110*'Consolidated Budget(old one)'!$I$10</f>
        <v>0</v>
      </c>
      <c r="I110" s="88"/>
      <c r="J110" s="88"/>
      <c r="K110" s="30">
        <f t="shared" si="42"/>
        <v>0</v>
      </c>
      <c r="L110" s="31">
        <f t="shared" si="47"/>
        <v>0</v>
      </c>
      <c r="M110" s="87"/>
      <c r="N110" s="88"/>
      <c r="O110" s="88"/>
      <c r="P110" s="22">
        <f t="shared" si="51"/>
        <v>0</v>
      </c>
      <c r="Q110" s="23">
        <f t="shared" si="46"/>
        <v>0</v>
      </c>
    </row>
    <row r="111" spans="1:17" x14ac:dyDescent="0.25">
      <c r="A111" s="20" t="s">
        <v>451</v>
      </c>
      <c r="B111" s="111"/>
      <c r="C111" s="111"/>
      <c r="D111" s="93"/>
      <c r="E111" s="93"/>
      <c r="F111" s="92"/>
      <c r="G111" s="21">
        <f t="shared" si="50"/>
        <v>0</v>
      </c>
      <c r="H111" s="156">
        <f>G111*'Consolidated Budget(old one)'!$I$10</f>
        <v>0</v>
      </c>
      <c r="I111" s="88"/>
      <c r="J111" s="88"/>
      <c r="K111" s="30">
        <f t="shared" si="42"/>
        <v>0</v>
      </c>
      <c r="L111" s="31">
        <f t="shared" si="47"/>
        <v>0</v>
      </c>
      <c r="M111" s="87"/>
      <c r="N111" s="88"/>
      <c r="O111" s="88"/>
      <c r="P111" s="22">
        <f t="shared" si="51"/>
        <v>0</v>
      </c>
      <c r="Q111" s="23">
        <f t="shared" si="46"/>
        <v>0</v>
      </c>
    </row>
    <row r="112" spans="1:17" x14ac:dyDescent="0.25">
      <c r="A112" s="20" t="s">
        <v>452</v>
      </c>
      <c r="B112" s="111"/>
      <c r="C112" s="111"/>
      <c r="D112" s="93"/>
      <c r="E112" s="93"/>
      <c r="F112" s="92"/>
      <c r="G112" s="21">
        <f t="shared" si="50"/>
        <v>0</v>
      </c>
      <c r="H112" s="156">
        <f>G112*'Consolidated Budget(old one)'!$I$10</f>
        <v>0</v>
      </c>
      <c r="I112" s="88"/>
      <c r="J112" s="88"/>
      <c r="K112" s="30">
        <f t="shared" si="42"/>
        <v>0</v>
      </c>
      <c r="L112" s="31">
        <f t="shared" si="47"/>
        <v>0</v>
      </c>
      <c r="M112" s="87"/>
      <c r="N112" s="88"/>
      <c r="O112" s="88"/>
      <c r="P112" s="22">
        <f t="shared" si="51"/>
        <v>0</v>
      </c>
      <c r="Q112" s="23">
        <f t="shared" si="46"/>
        <v>0</v>
      </c>
    </row>
    <row r="113" spans="1:17" x14ac:dyDescent="0.25">
      <c r="A113" s="20" t="s">
        <v>453</v>
      </c>
      <c r="B113" s="111"/>
      <c r="C113" s="111"/>
      <c r="D113" s="93"/>
      <c r="E113" s="93"/>
      <c r="F113" s="92"/>
      <c r="G113" s="21">
        <f t="shared" si="50"/>
        <v>0</v>
      </c>
      <c r="H113" s="156">
        <f>G113*'Consolidated Budget(old one)'!$I$10</f>
        <v>0</v>
      </c>
      <c r="I113" s="88"/>
      <c r="J113" s="88"/>
      <c r="K113" s="30">
        <f t="shared" si="42"/>
        <v>0</v>
      </c>
      <c r="L113" s="31">
        <f t="shared" si="47"/>
        <v>0</v>
      </c>
      <c r="M113" s="87"/>
      <c r="N113" s="88"/>
      <c r="O113" s="88"/>
      <c r="P113" s="22">
        <f t="shared" si="51"/>
        <v>0</v>
      </c>
      <c r="Q113" s="23">
        <f t="shared" si="46"/>
        <v>0</v>
      </c>
    </row>
    <row r="114" spans="1:17" x14ac:dyDescent="0.25">
      <c r="A114" s="20" t="s">
        <v>454</v>
      </c>
      <c r="B114" s="111"/>
      <c r="C114" s="111"/>
      <c r="D114" s="93"/>
      <c r="E114" s="93"/>
      <c r="F114" s="92"/>
      <c r="G114" s="21">
        <f t="shared" si="50"/>
        <v>0</v>
      </c>
      <c r="H114" s="156">
        <f>G114*'Consolidated Budget(old one)'!$I$10</f>
        <v>0</v>
      </c>
      <c r="I114" s="88"/>
      <c r="J114" s="88"/>
      <c r="K114" s="30">
        <f t="shared" si="42"/>
        <v>0</v>
      </c>
      <c r="L114" s="31"/>
      <c r="M114" s="87"/>
      <c r="N114" s="88"/>
      <c r="O114" s="88"/>
      <c r="P114" s="22">
        <f t="shared" si="51"/>
        <v>0</v>
      </c>
      <c r="Q114" s="23"/>
    </row>
    <row r="115" spans="1:17" x14ac:dyDescent="0.25">
      <c r="A115" s="20" t="s">
        <v>455</v>
      </c>
      <c r="B115" s="111"/>
      <c r="C115" s="111"/>
      <c r="D115" s="93"/>
      <c r="E115" s="93"/>
      <c r="F115" s="92"/>
      <c r="G115" s="21">
        <f t="shared" si="50"/>
        <v>0</v>
      </c>
      <c r="H115" s="156">
        <f>G115*'Consolidated Budget(old one)'!$I$10</f>
        <v>0</v>
      </c>
      <c r="I115" s="88"/>
      <c r="J115" s="88"/>
      <c r="K115" s="30">
        <f t="shared" si="42"/>
        <v>0</v>
      </c>
      <c r="L115" s="31"/>
      <c r="M115" s="87"/>
      <c r="N115" s="88"/>
      <c r="O115" s="88"/>
      <c r="P115" s="22">
        <f t="shared" si="51"/>
        <v>0</v>
      </c>
      <c r="Q115" s="23"/>
    </row>
    <row r="116" spans="1:17" x14ac:dyDescent="0.25">
      <c r="A116" s="20" t="s">
        <v>456</v>
      </c>
      <c r="B116" s="111"/>
      <c r="C116" s="111"/>
      <c r="D116" s="93"/>
      <c r="E116" s="93"/>
      <c r="F116" s="92"/>
      <c r="G116" s="21">
        <f t="shared" si="50"/>
        <v>0</v>
      </c>
      <c r="H116" s="156">
        <f>G116*'Consolidated Budget(old one)'!$I$10</f>
        <v>0</v>
      </c>
      <c r="I116" s="88"/>
      <c r="J116" s="88"/>
      <c r="K116" s="30">
        <f t="shared" si="42"/>
        <v>0</v>
      </c>
      <c r="L116" s="31"/>
      <c r="M116" s="87"/>
      <c r="N116" s="88"/>
      <c r="O116" s="88"/>
      <c r="P116" s="22">
        <f t="shared" si="51"/>
        <v>0</v>
      </c>
      <c r="Q116" s="23"/>
    </row>
    <row r="117" spans="1:17" ht="13" x14ac:dyDescent="0.25">
      <c r="A117" s="24" t="s">
        <v>253</v>
      </c>
      <c r="B117" s="25" t="s">
        <v>46</v>
      </c>
      <c r="C117" s="25"/>
      <c r="D117" s="963"/>
      <c r="E117" s="963"/>
      <c r="F117" s="963"/>
      <c r="G117" s="26">
        <f>SUM(G118:G125)</f>
        <v>0</v>
      </c>
      <c r="H117" s="26">
        <f>SUM(H118:H125)</f>
        <v>0</v>
      </c>
      <c r="I117" s="26">
        <f t="shared" ref="I117:J117" si="52">SUM(I118:I122)</f>
        <v>0</v>
      </c>
      <c r="J117" s="26">
        <f t="shared" si="52"/>
        <v>0</v>
      </c>
      <c r="K117" s="36">
        <f t="shared" si="42"/>
        <v>0</v>
      </c>
      <c r="L117" s="37">
        <f t="shared" si="47"/>
        <v>0</v>
      </c>
      <c r="M117" s="87"/>
      <c r="N117" s="26">
        <f t="shared" ref="N117:O117" si="53">SUM(N118:N122)</f>
        <v>0</v>
      </c>
      <c r="O117" s="26">
        <f t="shared" si="53"/>
        <v>0</v>
      </c>
      <c r="P117" s="36">
        <f>H117-O117</f>
        <v>0</v>
      </c>
      <c r="Q117" s="37">
        <f t="shared" si="46"/>
        <v>0</v>
      </c>
    </row>
    <row r="118" spans="1:17" x14ac:dyDescent="0.25">
      <c r="A118" s="20" t="s">
        <v>254</v>
      </c>
      <c r="B118" s="111"/>
      <c r="C118" s="111"/>
      <c r="D118" s="93"/>
      <c r="E118" s="93"/>
      <c r="F118" s="92"/>
      <c r="G118" s="21">
        <f t="shared" ref="G118:G125" si="54">E118*F118</f>
        <v>0</v>
      </c>
      <c r="H118" s="156">
        <f>G118*'Consolidated Budget(old one)'!$I$10</f>
        <v>0</v>
      </c>
      <c r="I118" s="88"/>
      <c r="J118" s="88"/>
      <c r="K118" s="30">
        <f t="shared" si="42"/>
        <v>0</v>
      </c>
      <c r="L118" s="31">
        <f t="shared" si="47"/>
        <v>0</v>
      </c>
      <c r="M118" s="87"/>
      <c r="N118" s="88"/>
      <c r="O118" s="88"/>
      <c r="P118" s="22">
        <f t="shared" ref="P118:P125" si="55">$H118-O118</f>
        <v>0</v>
      </c>
      <c r="Q118" s="23">
        <f t="shared" si="46"/>
        <v>0</v>
      </c>
    </row>
    <row r="119" spans="1:17" x14ac:dyDescent="0.25">
      <c r="A119" s="20" t="s">
        <v>256</v>
      </c>
      <c r="B119" s="111"/>
      <c r="C119" s="111"/>
      <c r="D119" s="93"/>
      <c r="E119" s="93"/>
      <c r="F119" s="92"/>
      <c r="G119" s="21">
        <f t="shared" si="54"/>
        <v>0</v>
      </c>
      <c r="H119" s="156">
        <f>G119*'Consolidated Budget(old one)'!$I$10</f>
        <v>0</v>
      </c>
      <c r="I119" s="88"/>
      <c r="J119" s="88"/>
      <c r="K119" s="30">
        <f t="shared" si="42"/>
        <v>0</v>
      </c>
      <c r="L119" s="31">
        <f t="shared" si="47"/>
        <v>0</v>
      </c>
      <c r="M119" s="87"/>
      <c r="N119" s="88"/>
      <c r="O119" s="88"/>
      <c r="P119" s="22">
        <f t="shared" si="55"/>
        <v>0</v>
      </c>
      <c r="Q119" s="23">
        <f t="shared" si="46"/>
        <v>0</v>
      </c>
    </row>
    <row r="120" spans="1:17" x14ac:dyDescent="0.25">
      <c r="A120" s="20" t="s">
        <v>259</v>
      </c>
      <c r="B120" s="111"/>
      <c r="C120" s="111"/>
      <c r="D120" s="93"/>
      <c r="E120" s="93"/>
      <c r="F120" s="92"/>
      <c r="G120" s="21">
        <f t="shared" si="54"/>
        <v>0</v>
      </c>
      <c r="H120" s="156">
        <f>G120*'Consolidated Budget(old one)'!$I$10</f>
        <v>0</v>
      </c>
      <c r="I120" s="88"/>
      <c r="J120" s="88"/>
      <c r="K120" s="30">
        <f t="shared" si="42"/>
        <v>0</v>
      </c>
      <c r="L120" s="31">
        <f t="shared" si="47"/>
        <v>0</v>
      </c>
      <c r="M120" s="87"/>
      <c r="N120" s="88"/>
      <c r="O120" s="88"/>
      <c r="P120" s="22">
        <f t="shared" si="55"/>
        <v>0</v>
      </c>
      <c r="Q120" s="23">
        <f t="shared" si="46"/>
        <v>0</v>
      </c>
    </row>
    <row r="121" spans="1:17" x14ac:dyDescent="0.25">
      <c r="A121" s="20" t="s">
        <v>260</v>
      </c>
      <c r="B121" s="111"/>
      <c r="C121" s="111"/>
      <c r="D121" s="93"/>
      <c r="E121" s="93"/>
      <c r="F121" s="92"/>
      <c r="G121" s="21">
        <f t="shared" si="54"/>
        <v>0</v>
      </c>
      <c r="H121" s="156">
        <f>G121*'Consolidated Budget(old one)'!$I$10</f>
        <v>0</v>
      </c>
      <c r="I121" s="88"/>
      <c r="J121" s="88"/>
      <c r="K121" s="30">
        <f t="shared" si="42"/>
        <v>0</v>
      </c>
      <c r="L121" s="31">
        <f t="shared" si="47"/>
        <v>0</v>
      </c>
      <c r="M121" s="87"/>
      <c r="N121" s="88"/>
      <c r="O121" s="88"/>
      <c r="P121" s="22">
        <f t="shared" si="55"/>
        <v>0</v>
      </c>
      <c r="Q121" s="23">
        <f t="shared" si="46"/>
        <v>0</v>
      </c>
    </row>
    <row r="122" spans="1:17" x14ac:dyDescent="0.25">
      <c r="A122" s="20" t="s">
        <v>261</v>
      </c>
      <c r="B122" s="111"/>
      <c r="C122" s="111"/>
      <c r="D122" s="93"/>
      <c r="E122" s="93"/>
      <c r="F122" s="92"/>
      <c r="G122" s="21">
        <f t="shared" si="54"/>
        <v>0</v>
      </c>
      <c r="H122" s="156">
        <f>G122*'Consolidated Budget(old one)'!$I$10</f>
        <v>0</v>
      </c>
      <c r="I122" s="88"/>
      <c r="J122" s="88"/>
      <c r="K122" s="30">
        <f t="shared" si="42"/>
        <v>0</v>
      </c>
      <c r="L122" s="31">
        <f t="shared" si="47"/>
        <v>0</v>
      </c>
      <c r="M122" s="87"/>
      <c r="N122" s="88"/>
      <c r="O122" s="88"/>
      <c r="P122" s="22">
        <f t="shared" si="55"/>
        <v>0</v>
      </c>
      <c r="Q122" s="23">
        <f t="shared" si="46"/>
        <v>0</v>
      </c>
    </row>
    <row r="123" spans="1:17" x14ac:dyDescent="0.25">
      <c r="A123" s="20" t="s">
        <v>262</v>
      </c>
      <c r="B123" s="111"/>
      <c r="C123" s="111"/>
      <c r="D123" s="93"/>
      <c r="E123" s="93"/>
      <c r="F123" s="92"/>
      <c r="G123" s="21">
        <f t="shared" si="54"/>
        <v>0</v>
      </c>
      <c r="H123" s="156">
        <f>G123*'Consolidated Budget(old one)'!$I$10</f>
        <v>0</v>
      </c>
      <c r="I123" s="88"/>
      <c r="J123" s="88"/>
      <c r="K123" s="30">
        <f t="shared" si="42"/>
        <v>0</v>
      </c>
      <c r="L123" s="31"/>
      <c r="M123" s="87"/>
      <c r="N123" s="88"/>
      <c r="O123" s="88"/>
      <c r="P123" s="22">
        <f t="shared" si="55"/>
        <v>0</v>
      </c>
      <c r="Q123" s="23"/>
    </row>
    <row r="124" spans="1:17" x14ac:dyDescent="0.25">
      <c r="A124" s="20" t="s">
        <v>263</v>
      </c>
      <c r="B124" s="111"/>
      <c r="C124" s="111"/>
      <c r="D124" s="93"/>
      <c r="E124" s="93"/>
      <c r="F124" s="92"/>
      <c r="G124" s="21">
        <f t="shared" si="54"/>
        <v>0</v>
      </c>
      <c r="H124" s="156">
        <f>G124*'Consolidated Budget(old one)'!$I$10</f>
        <v>0</v>
      </c>
      <c r="I124" s="88"/>
      <c r="J124" s="88"/>
      <c r="K124" s="30">
        <f t="shared" si="42"/>
        <v>0</v>
      </c>
      <c r="L124" s="31"/>
      <c r="M124" s="87"/>
      <c r="N124" s="88"/>
      <c r="O124" s="88"/>
      <c r="P124" s="22">
        <f t="shared" si="55"/>
        <v>0</v>
      </c>
      <c r="Q124" s="23"/>
    </row>
    <row r="125" spans="1:17" x14ac:dyDescent="0.25">
      <c r="A125" s="20" t="s">
        <v>264</v>
      </c>
      <c r="B125" s="111"/>
      <c r="C125" s="111"/>
      <c r="D125" s="93"/>
      <c r="E125" s="93"/>
      <c r="F125" s="92"/>
      <c r="G125" s="21">
        <f t="shared" si="54"/>
        <v>0</v>
      </c>
      <c r="H125" s="156">
        <f>G125*'Consolidated Budget(old one)'!$I$10</f>
        <v>0</v>
      </c>
      <c r="I125" s="88"/>
      <c r="J125" s="88"/>
      <c r="K125" s="30">
        <f t="shared" si="42"/>
        <v>0</v>
      </c>
      <c r="L125" s="31"/>
      <c r="M125" s="87"/>
      <c r="N125" s="88"/>
      <c r="O125" s="88"/>
      <c r="P125" s="22">
        <f t="shared" si="55"/>
        <v>0</v>
      </c>
      <c r="Q125" s="23"/>
    </row>
    <row r="126" spans="1:17" ht="13" x14ac:dyDescent="0.25">
      <c r="A126" s="24" t="s">
        <v>265</v>
      </c>
      <c r="B126" s="25" t="s">
        <v>47</v>
      </c>
      <c r="C126" s="25"/>
      <c r="D126" s="963"/>
      <c r="E126" s="963"/>
      <c r="F126" s="963"/>
      <c r="G126" s="26">
        <f>SUM(G127:G134)</f>
        <v>0</v>
      </c>
      <c r="H126" s="26">
        <f>SUM(H127:H134)</f>
        <v>0</v>
      </c>
      <c r="I126" s="26">
        <f t="shared" ref="I126:J126" si="56">SUM(I127:I131)</f>
        <v>0</v>
      </c>
      <c r="J126" s="26">
        <f t="shared" si="56"/>
        <v>0</v>
      </c>
      <c r="K126" s="36">
        <f t="shared" si="42"/>
        <v>0</v>
      </c>
      <c r="L126" s="37">
        <f t="shared" si="47"/>
        <v>0</v>
      </c>
      <c r="M126" s="87"/>
      <c r="N126" s="26">
        <f t="shared" ref="N126:O126" si="57">SUM(N127:N131)</f>
        <v>0</v>
      </c>
      <c r="O126" s="26">
        <f t="shared" si="57"/>
        <v>0</v>
      </c>
      <c r="P126" s="36">
        <f>H126-O126</f>
        <v>0</v>
      </c>
      <c r="Q126" s="37">
        <f t="shared" si="46"/>
        <v>0</v>
      </c>
    </row>
    <row r="127" spans="1:17" x14ac:dyDescent="0.25">
      <c r="A127" s="20" t="s">
        <v>457</v>
      </c>
      <c r="B127" s="111"/>
      <c r="C127" s="111"/>
      <c r="D127" s="93"/>
      <c r="E127" s="93"/>
      <c r="F127" s="92"/>
      <c r="G127" s="21">
        <f t="shared" ref="G127:G134" si="58">E127*F127</f>
        <v>0</v>
      </c>
      <c r="H127" s="156">
        <f>G127*'Consolidated Budget(old one)'!$I$10</f>
        <v>0</v>
      </c>
      <c r="I127" s="88"/>
      <c r="J127" s="88"/>
      <c r="K127" s="30">
        <f t="shared" si="42"/>
        <v>0</v>
      </c>
      <c r="L127" s="31">
        <f t="shared" si="47"/>
        <v>0</v>
      </c>
      <c r="M127" s="87"/>
      <c r="N127" s="88"/>
      <c r="O127" s="88"/>
      <c r="P127" s="22">
        <f t="shared" ref="P127:P134" si="59">$H127-O127</f>
        <v>0</v>
      </c>
      <c r="Q127" s="23">
        <f t="shared" si="46"/>
        <v>0</v>
      </c>
    </row>
    <row r="128" spans="1:17" x14ac:dyDescent="0.25">
      <c r="A128" s="20" t="s">
        <v>458</v>
      </c>
      <c r="B128" s="111"/>
      <c r="C128" s="111"/>
      <c r="D128" s="93"/>
      <c r="E128" s="93"/>
      <c r="F128" s="92"/>
      <c r="G128" s="21">
        <f t="shared" si="58"/>
        <v>0</v>
      </c>
      <c r="H128" s="156">
        <f>G128*'Consolidated Budget(old one)'!$I$10</f>
        <v>0</v>
      </c>
      <c r="I128" s="88"/>
      <c r="J128" s="88"/>
      <c r="K128" s="30">
        <f t="shared" si="42"/>
        <v>0</v>
      </c>
      <c r="L128" s="31">
        <f t="shared" si="47"/>
        <v>0</v>
      </c>
      <c r="M128" s="87"/>
      <c r="N128" s="88"/>
      <c r="O128" s="88"/>
      <c r="P128" s="22">
        <f t="shared" si="59"/>
        <v>0</v>
      </c>
      <c r="Q128" s="23">
        <f t="shared" si="46"/>
        <v>0</v>
      </c>
    </row>
    <row r="129" spans="1:17" x14ac:dyDescent="0.25">
      <c r="A129" s="20" t="s">
        <v>459</v>
      </c>
      <c r="B129" s="111"/>
      <c r="C129" s="111"/>
      <c r="D129" s="93"/>
      <c r="E129" s="93"/>
      <c r="F129" s="92"/>
      <c r="G129" s="21">
        <f t="shared" si="58"/>
        <v>0</v>
      </c>
      <c r="H129" s="156">
        <f>G129*'Consolidated Budget(old one)'!$I$10</f>
        <v>0</v>
      </c>
      <c r="I129" s="88"/>
      <c r="J129" s="88"/>
      <c r="K129" s="30">
        <f t="shared" si="42"/>
        <v>0</v>
      </c>
      <c r="L129" s="31">
        <f t="shared" si="47"/>
        <v>0</v>
      </c>
      <c r="M129" s="87"/>
      <c r="N129" s="88"/>
      <c r="O129" s="88"/>
      <c r="P129" s="22">
        <f t="shared" si="59"/>
        <v>0</v>
      </c>
      <c r="Q129" s="23">
        <f t="shared" si="46"/>
        <v>0</v>
      </c>
    </row>
    <row r="130" spans="1:17" x14ac:dyDescent="0.25">
      <c r="A130" s="20" t="s">
        <v>460</v>
      </c>
      <c r="B130" s="111"/>
      <c r="C130" s="111"/>
      <c r="D130" s="93"/>
      <c r="E130" s="93"/>
      <c r="F130" s="92"/>
      <c r="G130" s="21">
        <f t="shared" si="58"/>
        <v>0</v>
      </c>
      <c r="H130" s="156">
        <f>G130*'Consolidated Budget(old one)'!$I$10</f>
        <v>0</v>
      </c>
      <c r="I130" s="88"/>
      <c r="J130" s="88"/>
      <c r="K130" s="30">
        <f t="shared" si="42"/>
        <v>0</v>
      </c>
      <c r="L130" s="31">
        <f t="shared" si="47"/>
        <v>0</v>
      </c>
      <c r="M130" s="87"/>
      <c r="N130" s="88"/>
      <c r="O130" s="88"/>
      <c r="P130" s="22">
        <f t="shared" si="59"/>
        <v>0</v>
      </c>
      <c r="Q130" s="23">
        <f t="shared" si="46"/>
        <v>0</v>
      </c>
    </row>
    <row r="131" spans="1:17" x14ac:dyDescent="0.25">
      <c r="A131" s="20" t="s">
        <v>461</v>
      </c>
      <c r="B131" s="111"/>
      <c r="C131" s="111"/>
      <c r="D131" s="93"/>
      <c r="E131" s="93"/>
      <c r="F131" s="92"/>
      <c r="G131" s="21">
        <f t="shared" si="58"/>
        <v>0</v>
      </c>
      <c r="H131" s="156">
        <f>G131*'Consolidated Budget(old one)'!$I$10</f>
        <v>0</v>
      </c>
      <c r="I131" s="88"/>
      <c r="J131" s="88"/>
      <c r="K131" s="30">
        <f t="shared" ref="K131:K162" si="60">H131-J131</f>
        <v>0</v>
      </c>
      <c r="L131" s="31">
        <f t="shared" si="47"/>
        <v>0</v>
      </c>
      <c r="M131" s="87"/>
      <c r="N131" s="88"/>
      <c r="O131" s="88"/>
      <c r="P131" s="22">
        <f t="shared" si="59"/>
        <v>0</v>
      </c>
      <c r="Q131" s="23">
        <f t="shared" si="46"/>
        <v>0</v>
      </c>
    </row>
    <row r="132" spans="1:17" x14ac:dyDescent="0.25">
      <c r="A132" s="20" t="s">
        <v>462</v>
      </c>
      <c r="B132" s="111"/>
      <c r="C132" s="111"/>
      <c r="D132" s="93"/>
      <c r="E132" s="93"/>
      <c r="F132" s="92"/>
      <c r="G132" s="21">
        <f t="shared" si="58"/>
        <v>0</v>
      </c>
      <c r="H132" s="156">
        <f>G132*'Consolidated Budget(old one)'!$I$10</f>
        <v>0</v>
      </c>
      <c r="I132" s="88"/>
      <c r="J132" s="88"/>
      <c r="K132" s="30">
        <f t="shared" si="60"/>
        <v>0</v>
      </c>
      <c r="L132" s="31"/>
      <c r="M132" s="87"/>
      <c r="N132" s="88"/>
      <c r="O132" s="88"/>
      <c r="P132" s="22">
        <f t="shared" si="59"/>
        <v>0</v>
      </c>
      <c r="Q132" s="23"/>
    </row>
    <row r="133" spans="1:17" x14ac:dyDescent="0.25">
      <c r="A133" s="20" t="s">
        <v>463</v>
      </c>
      <c r="B133" s="111"/>
      <c r="C133" s="111"/>
      <c r="D133" s="93"/>
      <c r="E133" s="93"/>
      <c r="F133" s="92"/>
      <c r="G133" s="21">
        <f t="shared" si="58"/>
        <v>0</v>
      </c>
      <c r="H133" s="156">
        <f>G133*'Consolidated Budget(old one)'!$I$10</f>
        <v>0</v>
      </c>
      <c r="I133" s="88"/>
      <c r="J133" s="88"/>
      <c r="K133" s="30">
        <f t="shared" si="60"/>
        <v>0</v>
      </c>
      <c r="L133" s="31"/>
      <c r="M133" s="87"/>
      <c r="N133" s="88"/>
      <c r="O133" s="88"/>
      <c r="P133" s="22">
        <f t="shared" si="59"/>
        <v>0</v>
      </c>
      <c r="Q133" s="23"/>
    </row>
    <row r="134" spans="1:17" x14ac:dyDescent="0.25">
      <c r="A134" s="20" t="s">
        <v>464</v>
      </c>
      <c r="B134" s="111"/>
      <c r="C134" s="111"/>
      <c r="D134" s="93"/>
      <c r="E134" s="93"/>
      <c r="F134" s="92"/>
      <c r="G134" s="21">
        <f t="shared" si="58"/>
        <v>0</v>
      </c>
      <c r="H134" s="156">
        <f>G134*'Consolidated Budget(old one)'!$I$10</f>
        <v>0</v>
      </c>
      <c r="I134" s="88"/>
      <c r="J134" s="88"/>
      <c r="K134" s="30">
        <f t="shared" si="60"/>
        <v>0</v>
      </c>
      <c r="L134" s="31"/>
      <c r="M134" s="87"/>
      <c r="N134" s="88"/>
      <c r="O134" s="88"/>
      <c r="P134" s="22">
        <f t="shared" si="59"/>
        <v>0</v>
      </c>
      <c r="Q134" s="23"/>
    </row>
    <row r="135" spans="1:17" ht="13" x14ac:dyDescent="0.25">
      <c r="A135" s="24" t="s">
        <v>290</v>
      </c>
      <c r="B135" s="25" t="s">
        <v>48</v>
      </c>
      <c r="C135" s="25"/>
      <c r="D135" s="963"/>
      <c r="E135" s="963"/>
      <c r="F135" s="963"/>
      <c r="G135" s="26">
        <f>SUM(G136:G143)</f>
        <v>0</v>
      </c>
      <c r="H135" s="26">
        <f>SUM(H136:H143)</f>
        <v>0</v>
      </c>
      <c r="I135" s="26">
        <f t="shared" ref="I135:J135" si="61">SUM(I136:I140)</f>
        <v>0</v>
      </c>
      <c r="J135" s="26">
        <f t="shared" si="61"/>
        <v>0</v>
      </c>
      <c r="K135" s="36">
        <f t="shared" si="60"/>
        <v>0</v>
      </c>
      <c r="L135" s="37">
        <f t="shared" si="47"/>
        <v>0</v>
      </c>
      <c r="M135" s="87"/>
      <c r="N135" s="26">
        <f t="shared" ref="N135:O135" si="62">SUM(N136:N140)</f>
        <v>0</v>
      </c>
      <c r="O135" s="26">
        <f t="shared" si="62"/>
        <v>0</v>
      </c>
      <c r="P135" s="36">
        <f>H135-O135</f>
        <v>0</v>
      </c>
      <c r="Q135" s="37">
        <f t="shared" si="46"/>
        <v>0</v>
      </c>
    </row>
    <row r="136" spans="1:17" x14ac:dyDescent="0.25">
      <c r="A136" s="20" t="s">
        <v>291</v>
      </c>
      <c r="B136" s="111"/>
      <c r="C136" s="111"/>
      <c r="D136" s="93"/>
      <c r="E136" s="93"/>
      <c r="F136" s="92"/>
      <c r="G136" s="21">
        <f t="shared" ref="G136:G143" si="63">E136*F136</f>
        <v>0</v>
      </c>
      <c r="H136" s="156">
        <f>G136*'Consolidated Budget(old one)'!$I$10</f>
        <v>0</v>
      </c>
      <c r="I136" s="88"/>
      <c r="J136" s="88"/>
      <c r="K136" s="30">
        <f t="shared" si="60"/>
        <v>0</v>
      </c>
      <c r="L136" s="31">
        <f t="shared" si="47"/>
        <v>0</v>
      </c>
      <c r="M136" s="87"/>
      <c r="N136" s="88"/>
      <c r="O136" s="88"/>
      <c r="P136" s="22">
        <f t="shared" ref="P136:P143" si="64">$H136-O136</f>
        <v>0</v>
      </c>
      <c r="Q136" s="23">
        <f t="shared" si="46"/>
        <v>0</v>
      </c>
    </row>
    <row r="137" spans="1:17" x14ac:dyDescent="0.25">
      <c r="A137" s="20" t="s">
        <v>293</v>
      </c>
      <c r="B137" s="111"/>
      <c r="C137" s="111"/>
      <c r="D137" s="93"/>
      <c r="E137" s="93"/>
      <c r="F137" s="92"/>
      <c r="G137" s="21">
        <f t="shared" si="63"/>
        <v>0</v>
      </c>
      <c r="H137" s="156">
        <f>G137*'Consolidated Budget(old one)'!$I$10</f>
        <v>0</v>
      </c>
      <c r="I137" s="88"/>
      <c r="J137" s="88"/>
      <c r="K137" s="30">
        <f t="shared" si="60"/>
        <v>0</v>
      </c>
      <c r="L137" s="31">
        <f t="shared" si="47"/>
        <v>0</v>
      </c>
      <c r="M137" s="87"/>
      <c r="N137" s="88"/>
      <c r="O137" s="88"/>
      <c r="P137" s="22">
        <f t="shared" si="64"/>
        <v>0</v>
      </c>
      <c r="Q137" s="23">
        <f t="shared" si="46"/>
        <v>0</v>
      </c>
    </row>
    <row r="138" spans="1:17" x14ac:dyDescent="0.25">
      <c r="A138" s="20" t="s">
        <v>295</v>
      </c>
      <c r="B138" s="111"/>
      <c r="C138" s="111"/>
      <c r="D138" s="93"/>
      <c r="E138" s="93"/>
      <c r="F138" s="92"/>
      <c r="G138" s="21">
        <f t="shared" si="63"/>
        <v>0</v>
      </c>
      <c r="H138" s="156">
        <f>G138*'Consolidated Budget(old one)'!$I$10</f>
        <v>0</v>
      </c>
      <c r="I138" s="88"/>
      <c r="J138" s="88"/>
      <c r="K138" s="30">
        <f t="shared" si="60"/>
        <v>0</v>
      </c>
      <c r="L138" s="31">
        <f t="shared" si="47"/>
        <v>0</v>
      </c>
      <c r="M138" s="87"/>
      <c r="N138" s="88"/>
      <c r="O138" s="88"/>
      <c r="P138" s="22">
        <f t="shared" si="64"/>
        <v>0</v>
      </c>
      <c r="Q138" s="23">
        <f t="shared" si="46"/>
        <v>0</v>
      </c>
    </row>
    <row r="139" spans="1:17" x14ac:dyDescent="0.25">
      <c r="A139" s="20" t="s">
        <v>297</v>
      </c>
      <c r="B139" s="111"/>
      <c r="C139" s="111"/>
      <c r="D139" s="93"/>
      <c r="E139" s="93"/>
      <c r="F139" s="92"/>
      <c r="G139" s="21">
        <f t="shared" si="63"/>
        <v>0</v>
      </c>
      <c r="H139" s="156">
        <f>G139*'Consolidated Budget(old one)'!$I$10</f>
        <v>0</v>
      </c>
      <c r="I139" s="88"/>
      <c r="J139" s="88"/>
      <c r="K139" s="30">
        <f t="shared" si="60"/>
        <v>0</v>
      </c>
      <c r="L139" s="31">
        <f t="shared" si="47"/>
        <v>0</v>
      </c>
      <c r="M139" s="87"/>
      <c r="N139" s="88"/>
      <c r="O139" s="88"/>
      <c r="P139" s="22">
        <f t="shared" si="64"/>
        <v>0</v>
      </c>
      <c r="Q139" s="23">
        <f t="shared" si="46"/>
        <v>0</v>
      </c>
    </row>
    <row r="140" spans="1:17" x14ac:dyDescent="0.25">
      <c r="A140" s="20" t="s">
        <v>299</v>
      </c>
      <c r="B140" s="111"/>
      <c r="C140" s="111"/>
      <c r="D140" s="93"/>
      <c r="E140" s="93"/>
      <c r="F140" s="92"/>
      <c r="G140" s="21">
        <f t="shared" si="63"/>
        <v>0</v>
      </c>
      <c r="H140" s="156">
        <f>G140*'Consolidated Budget(old one)'!$I$10</f>
        <v>0</v>
      </c>
      <c r="I140" s="88"/>
      <c r="J140" s="88"/>
      <c r="K140" s="30">
        <f t="shared" si="60"/>
        <v>0</v>
      </c>
      <c r="L140" s="31">
        <f t="shared" si="47"/>
        <v>0</v>
      </c>
      <c r="M140" s="87"/>
      <c r="N140" s="88"/>
      <c r="O140" s="88"/>
      <c r="P140" s="22">
        <f t="shared" si="64"/>
        <v>0</v>
      </c>
      <c r="Q140" s="23">
        <f t="shared" si="46"/>
        <v>0</v>
      </c>
    </row>
    <row r="141" spans="1:17" x14ac:dyDescent="0.25">
      <c r="A141" s="20" t="s">
        <v>300</v>
      </c>
      <c r="B141" s="111"/>
      <c r="C141" s="111"/>
      <c r="D141" s="93"/>
      <c r="E141" s="93"/>
      <c r="F141" s="92"/>
      <c r="G141" s="21">
        <f t="shared" si="63"/>
        <v>0</v>
      </c>
      <c r="H141" s="156">
        <f>G141*'Consolidated Budget(old one)'!$I$10</f>
        <v>0</v>
      </c>
      <c r="I141" s="88"/>
      <c r="J141" s="88"/>
      <c r="K141" s="30">
        <f t="shared" si="60"/>
        <v>0</v>
      </c>
      <c r="L141" s="31"/>
      <c r="M141" s="87"/>
      <c r="N141" s="88"/>
      <c r="O141" s="88"/>
      <c r="P141" s="22">
        <f t="shared" si="64"/>
        <v>0</v>
      </c>
      <c r="Q141" s="23"/>
    </row>
    <row r="142" spans="1:17" x14ac:dyDescent="0.25">
      <c r="A142" s="20" t="s">
        <v>301</v>
      </c>
      <c r="B142" s="111"/>
      <c r="C142" s="111"/>
      <c r="D142" s="93"/>
      <c r="E142" s="93"/>
      <c r="F142" s="92"/>
      <c r="G142" s="21">
        <f t="shared" si="63"/>
        <v>0</v>
      </c>
      <c r="H142" s="156">
        <f>G142*'Consolidated Budget(old one)'!$I$10</f>
        <v>0</v>
      </c>
      <c r="I142" s="88"/>
      <c r="J142" s="88"/>
      <c r="K142" s="30">
        <f t="shared" si="60"/>
        <v>0</v>
      </c>
      <c r="L142" s="31"/>
      <c r="M142" s="87"/>
      <c r="N142" s="88"/>
      <c r="O142" s="88"/>
      <c r="P142" s="22">
        <f t="shared" si="64"/>
        <v>0</v>
      </c>
      <c r="Q142" s="23"/>
    </row>
    <row r="143" spans="1:17" x14ac:dyDescent="0.25">
      <c r="A143" s="20" t="s">
        <v>302</v>
      </c>
      <c r="B143" s="111"/>
      <c r="C143" s="111"/>
      <c r="D143" s="93"/>
      <c r="E143" s="93"/>
      <c r="F143" s="92"/>
      <c r="G143" s="21">
        <f t="shared" si="63"/>
        <v>0</v>
      </c>
      <c r="H143" s="156">
        <f>G143*'Consolidated Budget(old one)'!$I$10</f>
        <v>0</v>
      </c>
      <c r="I143" s="88"/>
      <c r="J143" s="88"/>
      <c r="K143" s="30">
        <f t="shared" si="60"/>
        <v>0</v>
      </c>
      <c r="L143" s="31"/>
      <c r="M143" s="87"/>
      <c r="N143" s="88"/>
      <c r="O143" s="88"/>
      <c r="P143" s="22">
        <f t="shared" si="64"/>
        <v>0</v>
      </c>
      <c r="Q143" s="23"/>
    </row>
    <row r="144" spans="1:17" ht="13" x14ac:dyDescent="0.25">
      <c r="A144" s="24" t="s">
        <v>49</v>
      </c>
      <c r="B144" s="25" t="s">
        <v>50</v>
      </c>
      <c r="C144" s="25"/>
      <c r="D144" s="963"/>
      <c r="E144" s="963"/>
      <c r="F144" s="963"/>
      <c r="G144" s="26">
        <f>SUM(G145:G152)</f>
        <v>0</v>
      </c>
      <c r="H144" s="26">
        <f>SUM(H145:H152)</f>
        <v>0</v>
      </c>
      <c r="I144" s="26">
        <f t="shared" ref="I144:J144" si="65">SUM(I145:I149)</f>
        <v>0</v>
      </c>
      <c r="J144" s="26">
        <f t="shared" si="65"/>
        <v>0</v>
      </c>
      <c r="K144" s="36">
        <f t="shared" si="60"/>
        <v>0</v>
      </c>
      <c r="L144" s="37">
        <f t="shared" ref="L144:L149" si="66">IFERROR(K144/$H144,0)</f>
        <v>0</v>
      </c>
      <c r="M144" s="87"/>
      <c r="N144" s="26">
        <f t="shared" ref="N144:O144" si="67">SUM(N145:N149)</f>
        <v>0</v>
      </c>
      <c r="O144" s="26">
        <f t="shared" si="67"/>
        <v>0</v>
      </c>
      <c r="P144" s="36">
        <f>H144-O144</f>
        <v>0</v>
      </c>
      <c r="Q144" s="37">
        <f t="shared" si="46"/>
        <v>0</v>
      </c>
    </row>
    <row r="145" spans="1:17" x14ac:dyDescent="0.25">
      <c r="A145" s="20" t="s">
        <v>303</v>
      </c>
      <c r="B145" s="111"/>
      <c r="C145" s="111"/>
      <c r="D145" s="93"/>
      <c r="E145" s="93"/>
      <c r="F145" s="92"/>
      <c r="G145" s="21">
        <f t="shared" ref="G145:G152" si="68">E145*F145</f>
        <v>0</v>
      </c>
      <c r="H145" s="156">
        <f>G145*'Consolidated Budget(old one)'!$I$10</f>
        <v>0</v>
      </c>
      <c r="I145" s="88"/>
      <c r="J145" s="88"/>
      <c r="K145" s="30">
        <f t="shared" si="60"/>
        <v>0</v>
      </c>
      <c r="L145" s="31">
        <f t="shared" si="66"/>
        <v>0</v>
      </c>
      <c r="M145" s="87"/>
      <c r="N145" s="88"/>
      <c r="O145" s="88"/>
      <c r="P145" s="22">
        <f t="shared" ref="P145:P152" si="69">$H145-O145</f>
        <v>0</v>
      </c>
      <c r="Q145" s="23">
        <f t="shared" si="46"/>
        <v>0</v>
      </c>
    </row>
    <row r="146" spans="1:17" x14ac:dyDescent="0.25">
      <c r="A146" s="20" t="s">
        <v>305</v>
      </c>
      <c r="B146" s="111"/>
      <c r="C146" s="111"/>
      <c r="D146" s="93"/>
      <c r="E146" s="93"/>
      <c r="F146" s="92"/>
      <c r="G146" s="21">
        <f t="shared" si="68"/>
        <v>0</v>
      </c>
      <c r="H146" s="156">
        <f>G146*'Consolidated Budget(old one)'!$I$10</f>
        <v>0</v>
      </c>
      <c r="I146" s="88"/>
      <c r="J146" s="88"/>
      <c r="K146" s="30">
        <f t="shared" si="60"/>
        <v>0</v>
      </c>
      <c r="L146" s="31">
        <f t="shared" si="66"/>
        <v>0</v>
      </c>
      <c r="M146" s="87"/>
      <c r="N146" s="88"/>
      <c r="O146" s="88"/>
      <c r="P146" s="22">
        <f t="shared" si="69"/>
        <v>0</v>
      </c>
      <c r="Q146" s="23">
        <f t="shared" si="46"/>
        <v>0</v>
      </c>
    </row>
    <row r="147" spans="1:17" x14ac:dyDescent="0.25">
      <c r="A147" s="20" t="s">
        <v>306</v>
      </c>
      <c r="B147" s="111"/>
      <c r="C147" s="111"/>
      <c r="D147" s="93"/>
      <c r="E147" s="93"/>
      <c r="F147" s="92"/>
      <c r="G147" s="21">
        <f t="shared" si="68"/>
        <v>0</v>
      </c>
      <c r="H147" s="156">
        <f>G147*'Consolidated Budget(old one)'!$I$10</f>
        <v>0</v>
      </c>
      <c r="I147" s="88"/>
      <c r="J147" s="88"/>
      <c r="K147" s="30">
        <f t="shared" si="60"/>
        <v>0</v>
      </c>
      <c r="L147" s="31">
        <f t="shared" si="66"/>
        <v>0</v>
      </c>
      <c r="M147" s="87"/>
      <c r="N147" s="88"/>
      <c r="O147" s="88"/>
      <c r="P147" s="22">
        <f t="shared" si="69"/>
        <v>0</v>
      </c>
      <c r="Q147" s="23">
        <f t="shared" si="46"/>
        <v>0</v>
      </c>
    </row>
    <row r="148" spans="1:17" x14ac:dyDescent="0.25">
      <c r="A148" s="20" t="s">
        <v>307</v>
      </c>
      <c r="B148" s="111"/>
      <c r="C148" s="111"/>
      <c r="D148" s="93"/>
      <c r="E148" s="93"/>
      <c r="F148" s="92"/>
      <c r="G148" s="21">
        <f t="shared" si="68"/>
        <v>0</v>
      </c>
      <c r="H148" s="156">
        <f>G148*'Consolidated Budget(old one)'!$I$10</f>
        <v>0</v>
      </c>
      <c r="I148" s="88"/>
      <c r="J148" s="88"/>
      <c r="K148" s="30">
        <f t="shared" si="60"/>
        <v>0</v>
      </c>
      <c r="L148" s="31">
        <f t="shared" si="66"/>
        <v>0</v>
      </c>
      <c r="M148" s="87"/>
      <c r="N148" s="88"/>
      <c r="O148" s="88"/>
      <c r="P148" s="22">
        <f t="shared" si="69"/>
        <v>0</v>
      </c>
      <c r="Q148" s="23">
        <f t="shared" si="46"/>
        <v>0</v>
      </c>
    </row>
    <row r="149" spans="1:17" x14ac:dyDescent="0.25">
      <c r="A149" s="20" t="s">
        <v>308</v>
      </c>
      <c r="B149" s="111"/>
      <c r="C149" s="111"/>
      <c r="D149" s="93"/>
      <c r="E149" s="93"/>
      <c r="F149" s="92"/>
      <c r="G149" s="21">
        <f t="shared" si="68"/>
        <v>0</v>
      </c>
      <c r="H149" s="156">
        <f>G149*'Consolidated Budget(old one)'!$I$10</f>
        <v>0</v>
      </c>
      <c r="I149" s="88"/>
      <c r="J149" s="88"/>
      <c r="K149" s="30">
        <f t="shared" si="60"/>
        <v>0</v>
      </c>
      <c r="L149" s="31">
        <f t="shared" si="66"/>
        <v>0</v>
      </c>
      <c r="M149" s="87"/>
      <c r="N149" s="88"/>
      <c r="O149" s="88"/>
      <c r="P149" s="22">
        <f t="shared" si="69"/>
        <v>0</v>
      </c>
      <c r="Q149" s="23">
        <f t="shared" si="46"/>
        <v>0</v>
      </c>
    </row>
    <row r="150" spans="1:17" x14ac:dyDescent="0.25">
      <c r="A150" s="20" t="s">
        <v>309</v>
      </c>
      <c r="B150" s="111"/>
      <c r="C150" s="111"/>
      <c r="D150" s="93"/>
      <c r="E150" s="93"/>
      <c r="F150" s="92"/>
      <c r="G150" s="21">
        <f t="shared" si="68"/>
        <v>0</v>
      </c>
      <c r="H150" s="156">
        <f>G150*'Consolidated Budget(old one)'!$I$10</f>
        <v>0</v>
      </c>
      <c r="I150" s="88"/>
      <c r="J150" s="88"/>
      <c r="K150" s="30">
        <f t="shared" si="60"/>
        <v>0</v>
      </c>
      <c r="L150" s="31"/>
      <c r="M150" s="87"/>
      <c r="N150" s="88"/>
      <c r="O150" s="88"/>
      <c r="P150" s="22">
        <f t="shared" si="69"/>
        <v>0</v>
      </c>
      <c r="Q150" s="23"/>
    </row>
    <row r="151" spans="1:17" x14ac:dyDescent="0.25">
      <c r="A151" s="20" t="s">
        <v>310</v>
      </c>
      <c r="B151" s="111"/>
      <c r="C151" s="111"/>
      <c r="D151" s="93"/>
      <c r="E151" s="93"/>
      <c r="F151" s="92"/>
      <c r="G151" s="21">
        <f t="shared" si="68"/>
        <v>0</v>
      </c>
      <c r="H151" s="156">
        <f>G151*'Consolidated Budget(old one)'!$I$10</f>
        <v>0</v>
      </c>
      <c r="I151" s="88"/>
      <c r="J151" s="88"/>
      <c r="K151" s="30">
        <f t="shared" si="60"/>
        <v>0</v>
      </c>
      <c r="L151" s="31"/>
      <c r="M151" s="87"/>
      <c r="N151" s="88"/>
      <c r="O151" s="88"/>
      <c r="P151" s="22">
        <f t="shared" si="69"/>
        <v>0</v>
      </c>
      <c r="Q151" s="23"/>
    </row>
    <row r="152" spans="1:17" x14ac:dyDescent="0.25">
      <c r="A152" s="20" t="s">
        <v>311</v>
      </c>
      <c r="B152" s="111"/>
      <c r="C152" s="111"/>
      <c r="D152" s="93"/>
      <c r="E152" s="93"/>
      <c r="F152" s="92"/>
      <c r="G152" s="21">
        <f t="shared" si="68"/>
        <v>0</v>
      </c>
      <c r="H152" s="156">
        <f>G152*'Consolidated Budget(old one)'!$I$10</f>
        <v>0</v>
      </c>
      <c r="I152" s="88"/>
      <c r="J152" s="88"/>
      <c r="K152" s="30">
        <f t="shared" si="60"/>
        <v>0</v>
      </c>
      <c r="L152" s="31"/>
      <c r="M152" s="87"/>
      <c r="N152" s="88"/>
      <c r="O152" s="88"/>
      <c r="P152" s="22">
        <f t="shared" si="69"/>
        <v>0</v>
      </c>
      <c r="Q152" s="23"/>
    </row>
    <row r="153" spans="1:17" ht="13" x14ac:dyDescent="0.25">
      <c r="A153" s="24" t="s">
        <v>51</v>
      </c>
      <c r="B153" s="91"/>
      <c r="C153" s="91"/>
      <c r="D153" s="963"/>
      <c r="E153" s="963"/>
      <c r="F153" s="963"/>
      <c r="G153" s="26">
        <f>SUM(G154:G161)</f>
        <v>0</v>
      </c>
      <c r="H153" s="26">
        <f>SUM(H154:H161)</f>
        <v>0</v>
      </c>
      <c r="I153" s="26">
        <f t="shared" ref="I153:J153" si="70">SUM(I154:I158)</f>
        <v>0</v>
      </c>
      <c r="J153" s="26">
        <f t="shared" si="70"/>
        <v>0</v>
      </c>
      <c r="K153" s="36">
        <f t="shared" si="60"/>
        <v>0</v>
      </c>
      <c r="L153" s="37">
        <f t="shared" ref="L153:L158" si="71">IFERROR(K153/$H153,0)</f>
        <v>0</v>
      </c>
      <c r="M153" s="87"/>
      <c r="N153" s="26">
        <f t="shared" ref="N153:O153" si="72">SUM(N154:N158)</f>
        <v>0</v>
      </c>
      <c r="O153" s="26">
        <f t="shared" si="72"/>
        <v>0</v>
      </c>
      <c r="P153" s="36">
        <f>H153-O153</f>
        <v>0</v>
      </c>
      <c r="Q153" s="37">
        <f t="shared" si="46"/>
        <v>0</v>
      </c>
    </row>
    <row r="154" spans="1:17" x14ac:dyDescent="0.25">
      <c r="A154" s="20" t="s">
        <v>312</v>
      </c>
      <c r="B154" s="111"/>
      <c r="C154" s="111"/>
      <c r="D154" s="93"/>
      <c r="E154" s="93"/>
      <c r="F154" s="92"/>
      <c r="G154" s="21">
        <f t="shared" ref="G154:G161" si="73">E154*F154</f>
        <v>0</v>
      </c>
      <c r="H154" s="156">
        <f>G154*'Consolidated Budget(old one)'!$I$10</f>
        <v>0</v>
      </c>
      <c r="I154" s="88"/>
      <c r="J154" s="88"/>
      <c r="K154" s="30">
        <f t="shared" si="60"/>
        <v>0</v>
      </c>
      <c r="L154" s="31">
        <f t="shared" si="71"/>
        <v>0</v>
      </c>
      <c r="M154" s="87"/>
      <c r="N154" s="88"/>
      <c r="O154" s="88"/>
      <c r="P154" s="22">
        <f t="shared" ref="P154:P161" si="74">$H154-O154</f>
        <v>0</v>
      </c>
      <c r="Q154" s="23">
        <f t="shared" si="46"/>
        <v>0</v>
      </c>
    </row>
    <row r="155" spans="1:17" x14ac:dyDescent="0.25">
      <c r="A155" s="20" t="s">
        <v>313</v>
      </c>
      <c r="B155" s="111"/>
      <c r="C155" s="111"/>
      <c r="D155" s="93"/>
      <c r="E155" s="93"/>
      <c r="F155" s="92"/>
      <c r="G155" s="21">
        <f t="shared" si="73"/>
        <v>0</v>
      </c>
      <c r="H155" s="156">
        <f>G155*'Consolidated Budget(old one)'!$I$10</f>
        <v>0</v>
      </c>
      <c r="I155" s="88"/>
      <c r="J155" s="88"/>
      <c r="K155" s="30">
        <f t="shared" si="60"/>
        <v>0</v>
      </c>
      <c r="L155" s="31">
        <f t="shared" si="71"/>
        <v>0</v>
      </c>
      <c r="M155" s="87"/>
      <c r="N155" s="88"/>
      <c r="O155" s="88"/>
      <c r="P155" s="22">
        <f t="shared" si="74"/>
        <v>0</v>
      </c>
      <c r="Q155" s="23">
        <f t="shared" si="46"/>
        <v>0</v>
      </c>
    </row>
    <row r="156" spans="1:17" x14ac:dyDescent="0.25">
      <c r="A156" s="20" t="s">
        <v>314</v>
      </c>
      <c r="B156" s="111"/>
      <c r="C156" s="111"/>
      <c r="D156" s="93"/>
      <c r="E156" s="93"/>
      <c r="F156" s="92"/>
      <c r="G156" s="21">
        <f t="shared" si="73"/>
        <v>0</v>
      </c>
      <c r="H156" s="156">
        <f>G156*'Consolidated Budget(old one)'!$I$10</f>
        <v>0</v>
      </c>
      <c r="I156" s="88"/>
      <c r="J156" s="88"/>
      <c r="K156" s="30">
        <f t="shared" si="60"/>
        <v>0</v>
      </c>
      <c r="L156" s="31">
        <f t="shared" si="71"/>
        <v>0</v>
      </c>
      <c r="M156" s="87"/>
      <c r="N156" s="88"/>
      <c r="O156" s="88"/>
      <c r="P156" s="22">
        <f t="shared" si="74"/>
        <v>0</v>
      </c>
      <c r="Q156" s="23">
        <f t="shared" si="46"/>
        <v>0</v>
      </c>
    </row>
    <row r="157" spans="1:17" x14ac:dyDescent="0.25">
      <c r="A157" s="20" t="s">
        <v>315</v>
      </c>
      <c r="B157" s="111"/>
      <c r="C157" s="111"/>
      <c r="D157" s="93"/>
      <c r="E157" s="93"/>
      <c r="F157" s="92"/>
      <c r="G157" s="21">
        <f t="shared" si="73"/>
        <v>0</v>
      </c>
      <c r="H157" s="156">
        <f>G157*'Consolidated Budget(old one)'!$I$10</f>
        <v>0</v>
      </c>
      <c r="I157" s="88"/>
      <c r="J157" s="88"/>
      <c r="K157" s="30">
        <f t="shared" si="60"/>
        <v>0</v>
      </c>
      <c r="L157" s="31">
        <f t="shared" si="71"/>
        <v>0</v>
      </c>
      <c r="M157" s="87"/>
      <c r="N157" s="88"/>
      <c r="O157" s="88"/>
      <c r="P157" s="22">
        <f t="shared" si="74"/>
        <v>0</v>
      </c>
      <c r="Q157" s="23">
        <f t="shared" si="46"/>
        <v>0</v>
      </c>
    </row>
    <row r="158" spans="1:17" x14ac:dyDescent="0.25">
      <c r="A158" s="20" t="s">
        <v>316</v>
      </c>
      <c r="B158" s="111"/>
      <c r="C158" s="111"/>
      <c r="D158" s="93"/>
      <c r="E158" s="93"/>
      <c r="F158" s="92"/>
      <c r="G158" s="21">
        <f t="shared" si="73"/>
        <v>0</v>
      </c>
      <c r="H158" s="156">
        <f>G158*'Consolidated Budget(old one)'!$I$10</f>
        <v>0</v>
      </c>
      <c r="I158" s="88"/>
      <c r="J158" s="88"/>
      <c r="K158" s="30">
        <f t="shared" si="60"/>
        <v>0</v>
      </c>
      <c r="L158" s="31">
        <f t="shared" si="71"/>
        <v>0</v>
      </c>
      <c r="M158" s="87"/>
      <c r="N158" s="88"/>
      <c r="O158" s="88"/>
      <c r="P158" s="22">
        <f t="shared" si="74"/>
        <v>0</v>
      </c>
      <c r="Q158" s="23">
        <f t="shared" si="46"/>
        <v>0</v>
      </c>
    </row>
    <row r="159" spans="1:17" x14ac:dyDescent="0.25">
      <c r="A159" s="20" t="s">
        <v>317</v>
      </c>
      <c r="B159" s="111"/>
      <c r="C159" s="111"/>
      <c r="D159" s="93"/>
      <c r="E159" s="93"/>
      <c r="F159" s="92"/>
      <c r="G159" s="21">
        <f t="shared" si="73"/>
        <v>0</v>
      </c>
      <c r="H159" s="156">
        <f>G159*'Consolidated Budget(old one)'!$I$10</f>
        <v>0</v>
      </c>
      <c r="I159" s="88"/>
      <c r="J159" s="88"/>
      <c r="K159" s="30">
        <f t="shared" si="60"/>
        <v>0</v>
      </c>
      <c r="L159" s="31"/>
      <c r="M159" s="87"/>
      <c r="N159" s="88"/>
      <c r="O159" s="88"/>
      <c r="P159" s="22">
        <f t="shared" si="74"/>
        <v>0</v>
      </c>
      <c r="Q159" s="23"/>
    </row>
    <row r="160" spans="1:17" x14ac:dyDescent="0.25">
      <c r="A160" s="20" t="s">
        <v>318</v>
      </c>
      <c r="B160" s="111"/>
      <c r="C160" s="111"/>
      <c r="D160" s="93"/>
      <c r="E160" s="93"/>
      <c r="F160" s="92"/>
      <c r="G160" s="21">
        <f t="shared" si="73"/>
        <v>0</v>
      </c>
      <c r="H160" s="156">
        <f>G160*'Consolidated Budget(old one)'!$I$10</f>
        <v>0</v>
      </c>
      <c r="I160" s="88"/>
      <c r="J160" s="88"/>
      <c r="K160" s="30">
        <f t="shared" si="60"/>
        <v>0</v>
      </c>
      <c r="L160" s="31"/>
      <c r="M160" s="87"/>
      <c r="N160" s="88"/>
      <c r="O160" s="88"/>
      <c r="P160" s="22">
        <f t="shared" si="74"/>
        <v>0</v>
      </c>
      <c r="Q160" s="23"/>
    </row>
    <row r="161" spans="1:17" x14ac:dyDescent="0.25">
      <c r="A161" s="20" t="s">
        <v>319</v>
      </c>
      <c r="B161" s="111"/>
      <c r="C161" s="111"/>
      <c r="D161" s="93"/>
      <c r="E161" s="93"/>
      <c r="F161" s="92"/>
      <c r="G161" s="21">
        <f t="shared" si="73"/>
        <v>0</v>
      </c>
      <c r="H161" s="156">
        <f>G161*'Consolidated Budget(old one)'!$I$10</f>
        <v>0</v>
      </c>
      <c r="I161" s="88"/>
      <c r="J161" s="88"/>
      <c r="K161" s="30">
        <f t="shared" si="60"/>
        <v>0</v>
      </c>
      <c r="L161" s="31"/>
      <c r="M161" s="87"/>
      <c r="N161" s="88"/>
      <c r="O161" s="88"/>
      <c r="P161" s="22">
        <f t="shared" si="74"/>
        <v>0</v>
      </c>
      <c r="Q161" s="23"/>
    </row>
    <row r="162" spans="1:17" ht="22.4" customHeight="1" x14ac:dyDescent="0.25">
      <c r="A162" s="964" t="s">
        <v>320</v>
      </c>
      <c r="B162" s="964"/>
      <c r="C162" s="964"/>
      <c r="D162" s="964"/>
      <c r="E162" s="964"/>
      <c r="F162" s="964"/>
      <c r="G162" s="34">
        <f>G36+G45+G54+G63+G72+G81+G90+G99+G108+G117+G126+G135+G144+G153</f>
        <v>0</v>
      </c>
      <c r="H162" s="34">
        <f>H36+H45+H54+H63+H72+H81+H90+H99+H108+H117+H126+H135+H144+H153</f>
        <v>0</v>
      </c>
      <c r="I162" s="34">
        <f>I36+I45+I54+I63+I72+I81+I90+I99+I108+I117+I126+I135</f>
        <v>0</v>
      </c>
      <c r="J162" s="34">
        <f>J36+J45+J54+J63+J72+J81+J90+J99+J108+J117+J126+J135+J144+J153</f>
        <v>0</v>
      </c>
      <c r="K162" s="34">
        <f t="shared" si="60"/>
        <v>0</v>
      </c>
      <c r="L162" s="35">
        <f t="shared" si="47"/>
        <v>0</v>
      </c>
      <c r="M162" s="87"/>
      <c r="N162" s="34">
        <f>N36+N45+N54+N63+N72+N81+N90+N99+N108+N117+N126+N135+N144+N153</f>
        <v>0</v>
      </c>
      <c r="O162" s="34">
        <f>O36+O45+O54+O63+O72+O81+O90+O99+O108+O117+O126+O135+O144+O153</f>
        <v>0</v>
      </c>
      <c r="P162" s="34">
        <f>H162-O162</f>
        <v>0</v>
      </c>
      <c r="Q162" s="35">
        <f>IFERROR(P162/$H162,0)</f>
        <v>0</v>
      </c>
    </row>
    <row r="163" spans="1:17" ht="29.9" customHeight="1" x14ac:dyDescent="0.25">
      <c r="A163" s="128">
        <v>3</v>
      </c>
      <c r="B163" s="908" t="s">
        <v>465</v>
      </c>
      <c r="C163" s="908"/>
      <c r="D163" s="908"/>
      <c r="E163" s="908"/>
      <c r="F163" s="908"/>
      <c r="G163" s="908"/>
      <c r="H163" s="908"/>
      <c r="I163" s="80"/>
      <c r="J163" s="98"/>
      <c r="K163" s="98"/>
      <c r="L163" s="99"/>
      <c r="M163" s="87"/>
      <c r="N163" s="80"/>
      <c r="O163" s="98"/>
      <c r="P163" s="160">
        <f>M163-O163</f>
        <v>0</v>
      </c>
      <c r="Q163" s="161">
        <f t="shared" si="46"/>
        <v>0</v>
      </c>
    </row>
    <row r="164" spans="1:17" ht="13" x14ac:dyDescent="0.25">
      <c r="A164" s="24" t="s">
        <v>391</v>
      </c>
      <c r="B164" s="25" t="s">
        <v>54</v>
      </c>
      <c r="C164" s="25"/>
      <c r="D164" s="963"/>
      <c r="E164" s="963"/>
      <c r="F164" s="963"/>
      <c r="G164" s="26">
        <f>SUM(G165:G167)</f>
        <v>0</v>
      </c>
      <c r="H164" s="26">
        <f>SUM(H165:H167)</f>
        <v>0</v>
      </c>
      <c r="I164" s="38"/>
      <c r="J164" s="26"/>
      <c r="K164" s="36">
        <f t="shared" ref="K164:K203" si="75">H164-J164</f>
        <v>0</v>
      </c>
      <c r="L164" s="37">
        <f t="shared" si="47"/>
        <v>0</v>
      </c>
      <c r="M164" s="87"/>
      <c r="N164" s="38"/>
      <c r="O164" s="26"/>
      <c r="P164" s="36">
        <f>H164-O164</f>
        <v>0</v>
      </c>
      <c r="Q164" s="37">
        <f t="shared" si="46"/>
        <v>0</v>
      </c>
    </row>
    <row r="165" spans="1:17" x14ac:dyDescent="0.25">
      <c r="A165" s="20" t="s">
        <v>466</v>
      </c>
      <c r="B165" s="111"/>
      <c r="C165" s="111"/>
      <c r="D165" s="93"/>
      <c r="E165" s="93"/>
      <c r="F165" s="92"/>
      <c r="G165" s="21">
        <f t="shared" ref="G165:G167" si="76">E165*F165</f>
        <v>0</v>
      </c>
      <c r="H165" s="156">
        <f>G165*'Consolidated Budget(old one)'!$I$10</f>
        <v>0</v>
      </c>
      <c r="I165" s="88"/>
      <c r="J165" s="88"/>
      <c r="K165" s="30">
        <f t="shared" si="75"/>
        <v>0</v>
      </c>
      <c r="L165" s="31">
        <f t="shared" si="47"/>
        <v>0</v>
      </c>
      <c r="M165" s="87"/>
      <c r="N165" s="88"/>
      <c r="O165" s="88"/>
      <c r="P165" s="22">
        <f>$H165-O165</f>
        <v>0</v>
      </c>
      <c r="Q165" s="23">
        <f t="shared" ref="Q165:Q203" si="77">IFERROR(P165/$H165,0)</f>
        <v>0</v>
      </c>
    </row>
    <row r="166" spans="1:17" x14ac:dyDescent="0.25">
      <c r="A166" s="20" t="s">
        <v>467</v>
      </c>
      <c r="B166" s="111"/>
      <c r="C166" s="111"/>
      <c r="D166" s="93"/>
      <c r="E166" s="93"/>
      <c r="F166" s="92"/>
      <c r="G166" s="21">
        <f t="shared" si="76"/>
        <v>0</v>
      </c>
      <c r="H166" s="156">
        <f>G166*'Consolidated Budget(old one)'!$I$10</f>
        <v>0</v>
      </c>
      <c r="I166" s="88"/>
      <c r="J166" s="88"/>
      <c r="K166" s="30">
        <f t="shared" si="75"/>
        <v>0</v>
      </c>
      <c r="L166" s="31">
        <f t="shared" si="47"/>
        <v>0</v>
      </c>
      <c r="M166" s="87"/>
      <c r="N166" s="88"/>
      <c r="O166" s="88"/>
      <c r="P166" s="22">
        <f>$H166-O166</f>
        <v>0</v>
      </c>
      <c r="Q166" s="23">
        <f t="shared" si="77"/>
        <v>0</v>
      </c>
    </row>
    <row r="167" spans="1:17" x14ac:dyDescent="0.25">
      <c r="A167" s="20" t="s">
        <v>468</v>
      </c>
      <c r="B167" s="111"/>
      <c r="C167" s="111"/>
      <c r="D167" s="93"/>
      <c r="E167" s="93"/>
      <c r="F167" s="92"/>
      <c r="G167" s="21">
        <f t="shared" si="76"/>
        <v>0</v>
      </c>
      <c r="H167" s="156">
        <f>G167*'Consolidated Budget(old one)'!$I$10</f>
        <v>0</v>
      </c>
      <c r="I167" s="88"/>
      <c r="J167" s="88"/>
      <c r="K167" s="30">
        <f t="shared" si="75"/>
        <v>0</v>
      </c>
      <c r="L167" s="31">
        <f t="shared" si="47"/>
        <v>0</v>
      </c>
      <c r="M167" s="87"/>
      <c r="N167" s="88"/>
      <c r="O167" s="88"/>
      <c r="P167" s="22">
        <f>$H167-O167</f>
        <v>0</v>
      </c>
      <c r="Q167" s="23">
        <f t="shared" si="77"/>
        <v>0</v>
      </c>
    </row>
    <row r="168" spans="1:17" ht="13" x14ac:dyDescent="0.25">
      <c r="A168" s="24" t="s">
        <v>392</v>
      </c>
      <c r="B168" s="25" t="s">
        <v>56</v>
      </c>
      <c r="C168" s="25"/>
      <c r="D168" s="963"/>
      <c r="E168" s="963"/>
      <c r="F168" s="963"/>
      <c r="G168" s="26">
        <f t="shared" ref="G168:H168" si="78">SUM(G169:G172)</f>
        <v>0</v>
      </c>
      <c r="H168" s="26">
        <f t="shared" si="78"/>
        <v>0</v>
      </c>
      <c r="I168" s="38"/>
      <c r="J168" s="26"/>
      <c r="K168" s="36">
        <f t="shared" si="75"/>
        <v>0</v>
      </c>
      <c r="L168" s="37">
        <f t="shared" si="47"/>
        <v>0</v>
      </c>
      <c r="M168" s="87"/>
      <c r="N168" s="38"/>
      <c r="O168" s="26"/>
      <c r="P168" s="36">
        <f>H168-O168</f>
        <v>0</v>
      </c>
      <c r="Q168" s="37">
        <f t="shared" si="77"/>
        <v>0</v>
      </c>
    </row>
    <row r="169" spans="1:17" x14ac:dyDescent="0.25">
      <c r="A169" s="20" t="s">
        <v>469</v>
      </c>
      <c r="B169" s="111"/>
      <c r="C169" s="111"/>
      <c r="D169" s="93"/>
      <c r="E169" s="93"/>
      <c r="F169" s="92"/>
      <c r="G169" s="21">
        <f t="shared" ref="G169:G172" si="79">E169*F169</f>
        <v>0</v>
      </c>
      <c r="H169" s="156">
        <f>G169*'Consolidated Budget(old one)'!$I$10</f>
        <v>0</v>
      </c>
      <c r="I169" s="88"/>
      <c r="J169" s="88"/>
      <c r="K169" s="30">
        <f t="shared" si="75"/>
        <v>0</v>
      </c>
      <c r="L169" s="31">
        <f t="shared" si="47"/>
        <v>0</v>
      </c>
      <c r="M169" s="87"/>
      <c r="N169" s="88"/>
      <c r="O169" s="88"/>
      <c r="P169" s="22">
        <f>$H169-O169</f>
        <v>0</v>
      </c>
      <c r="Q169" s="23">
        <f t="shared" si="77"/>
        <v>0</v>
      </c>
    </row>
    <row r="170" spans="1:17" x14ac:dyDescent="0.25">
      <c r="A170" s="20" t="s">
        <v>470</v>
      </c>
      <c r="B170" s="111"/>
      <c r="C170" s="111"/>
      <c r="D170" s="93"/>
      <c r="E170" s="93"/>
      <c r="F170" s="92"/>
      <c r="G170" s="21">
        <f t="shared" si="79"/>
        <v>0</v>
      </c>
      <c r="H170" s="156">
        <f>G170*'Consolidated Budget(old one)'!$I$10</f>
        <v>0</v>
      </c>
      <c r="I170" s="88"/>
      <c r="J170" s="88"/>
      <c r="K170" s="30">
        <f t="shared" si="75"/>
        <v>0</v>
      </c>
      <c r="L170" s="31">
        <f t="shared" si="47"/>
        <v>0</v>
      </c>
      <c r="M170" s="87"/>
      <c r="N170" s="88"/>
      <c r="O170" s="88"/>
      <c r="P170" s="22">
        <f>$H170-O170</f>
        <v>0</v>
      </c>
      <c r="Q170" s="23">
        <f t="shared" si="77"/>
        <v>0</v>
      </c>
    </row>
    <row r="171" spans="1:17" x14ac:dyDescent="0.25">
      <c r="A171" s="20" t="s">
        <v>471</v>
      </c>
      <c r="B171" s="111"/>
      <c r="C171" s="111"/>
      <c r="D171" s="93"/>
      <c r="E171" s="93"/>
      <c r="F171" s="92"/>
      <c r="G171" s="21">
        <f t="shared" si="79"/>
        <v>0</v>
      </c>
      <c r="H171" s="156">
        <f>G171*'Consolidated Budget(old one)'!$I$10</f>
        <v>0</v>
      </c>
      <c r="I171" s="88"/>
      <c r="J171" s="88"/>
      <c r="K171" s="30">
        <f t="shared" si="75"/>
        <v>0</v>
      </c>
      <c r="L171" s="31">
        <f t="shared" si="47"/>
        <v>0</v>
      </c>
      <c r="M171" s="87"/>
      <c r="N171" s="88"/>
      <c r="O171" s="88"/>
      <c r="P171" s="22">
        <f>$H171-O171</f>
        <v>0</v>
      </c>
      <c r="Q171" s="23">
        <f t="shared" si="77"/>
        <v>0</v>
      </c>
    </row>
    <row r="172" spans="1:17" x14ac:dyDescent="0.25">
      <c r="A172" s="32" t="s">
        <v>472</v>
      </c>
      <c r="B172" s="186"/>
      <c r="C172" s="186"/>
      <c r="D172" s="101"/>
      <c r="E172" s="101"/>
      <c r="F172" s="100"/>
      <c r="G172" s="33">
        <f t="shared" si="79"/>
        <v>0</v>
      </c>
      <c r="H172" s="156">
        <f>G172*'Consolidated Budget(old one)'!$I$10</f>
        <v>0</v>
      </c>
      <c r="I172" s="88"/>
      <c r="J172" s="88"/>
      <c r="K172" s="39">
        <f t="shared" si="75"/>
        <v>0</v>
      </c>
      <c r="L172" s="40">
        <f t="shared" si="47"/>
        <v>0</v>
      </c>
      <c r="M172" s="87"/>
      <c r="N172" s="88"/>
      <c r="O172" s="88"/>
      <c r="P172" s="22">
        <f>$H172-O172</f>
        <v>0</v>
      </c>
      <c r="Q172" s="23">
        <f t="shared" si="77"/>
        <v>0</v>
      </c>
    </row>
    <row r="173" spans="1:17" ht="22.4" customHeight="1" x14ac:dyDescent="0.25">
      <c r="A173" s="976" t="s">
        <v>473</v>
      </c>
      <c r="B173" s="976"/>
      <c r="C173" s="976"/>
      <c r="D173" s="976"/>
      <c r="E173" s="976"/>
      <c r="F173" s="976"/>
      <c r="G173" s="34">
        <f>G164+G168</f>
        <v>0</v>
      </c>
      <c r="H173" s="34">
        <f>H164+H168</f>
        <v>0</v>
      </c>
      <c r="I173" s="34">
        <f>I164+I168</f>
        <v>0</v>
      </c>
      <c r="J173" s="34">
        <f>J164+J168</f>
        <v>0</v>
      </c>
      <c r="K173" s="34">
        <f t="shared" si="75"/>
        <v>0</v>
      </c>
      <c r="L173" s="35">
        <f t="shared" si="47"/>
        <v>0</v>
      </c>
      <c r="M173" s="87"/>
      <c r="N173" s="34">
        <f>N164+N168</f>
        <v>0</v>
      </c>
      <c r="O173" s="34">
        <f>O164+O168</f>
        <v>0</v>
      </c>
      <c r="P173" s="34">
        <f>M173-O173</f>
        <v>0</v>
      </c>
      <c r="Q173" s="35">
        <f t="shared" si="77"/>
        <v>0</v>
      </c>
    </row>
    <row r="174" spans="1:17" ht="29.9" customHeight="1" x14ac:dyDescent="0.25">
      <c r="A174" s="128">
        <v>4</v>
      </c>
      <c r="B174" s="908" t="s">
        <v>321</v>
      </c>
      <c r="C174" s="908"/>
      <c r="D174" s="908"/>
      <c r="E174" s="908"/>
      <c r="F174" s="908"/>
      <c r="G174" s="908"/>
      <c r="H174" s="908"/>
      <c r="I174" s="80"/>
      <c r="J174" s="98"/>
      <c r="K174" s="160">
        <f t="shared" si="75"/>
        <v>0</v>
      </c>
      <c r="L174" s="161">
        <f t="shared" si="47"/>
        <v>0</v>
      </c>
      <c r="M174" s="87"/>
      <c r="N174" s="80"/>
      <c r="O174" s="98"/>
      <c r="P174" s="160">
        <f>M174-O174</f>
        <v>0</v>
      </c>
      <c r="Q174" s="161">
        <f t="shared" si="77"/>
        <v>0</v>
      </c>
    </row>
    <row r="175" spans="1:17" ht="13" x14ac:dyDescent="0.25">
      <c r="A175" s="41" t="s">
        <v>401</v>
      </c>
      <c r="B175" s="25" t="s">
        <v>474</v>
      </c>
      <c r="C175" s="25"/>
      <c r="D175" s="963"/>
      <c r="E175" s="963"/>
      <c r="F175" s="963"/>
      <c r="G175" s="26">
        <f>SUM(G176:G181)</f>
        <v>0</v>
      </c>
      <c r="H175" s="26">
        <f>SUM(H176:H181)</f>
        <v>0</v>
      </c>
      <c r="I175" s="26">
        <f>SUM(I176:I181)</f>
        <v>0</v>
      </c>
      <c r="J175" s="26">
        <f>SUM(J176:J181)</f>
        <v>0</v>
      </c>
      <c r="K175" s="36">
        <f t="shared" si="75"/>
        <v>0</v>
      </c>
      <c r="L175" s="37">
        <f t="shared" si="47"/>
        <v>0</v>
      </c>
      <c r="M175" s="87"/>
      <c r="N175" s="26">
        <f>SUM(N176:N181)</f>
        <v>0</v>
      </c>
      <c r="O175" s="26">
        <f>SUM(O176:O181)</f>
        <v>0</v>
      </c>
      <c r="P175" s="36">
        <f>H175-O175</f>
        <v>0</v>
      </c>
      <c r="Q175" s="37">
        <f t="shared" si="77"/>
        <v>0</v>
      </c>
    </row>
    <row r="176" spans="1:17" x14ac:dyDescent="0.25">
      <c r="A176" s="42" t="s">
        <v>322</v>
      </c>
      <c r="B176" s="111"/>
      <c r="C176" s="111"/>
      <c r="D176" s="93"/>
      <c r="E176" s="93"/>
      <c r="F176" s="92"/>
      <c r="G176" s="29">
        <f t="shared" ref="G176:G181" si="80">E176*F176</f>
        <v>0</v>
      </c>
      <c r="H176" s="156">
        <f>G176*'Consolidated Budget(old one)'!$I$10</f>
        <v>0</v>
      </c>
      <c r="I176" s="88"/>
      <c r="J176" s="88"/>
      <c r="K176" s="30">
        <f t="shared" si="75"/>
        <v>0</v>
      </c>
      <c r="L176" s="31">
        <f t="shared" si="47"/>
        <v>0</v>
      </c>
      <c r="M176" s="87"/>
      <c r="N176" s="88"/>
      <c r="O176" s="88"/>
      <c r="P176" s="22">
        <f t="shared" ref="P176:P181" si="81">$H176-O176</f>
        <v>0</v>
      </c>
      <c r="Q176" s="23">
        <f t="shared" si="77"/>
        <v>0</v>
      </c>
    </row>
    <row r="177" spans="1:17" x14ac:dyDescent="0.25">
      <c r="A177" s="42" t="s">
        <v>328</v>
      </c>
      <c r="B177" s="111"/>
      <c r="C177" s="111"/>
      <c r="D177" s="93"/>
      <c r="E177" s="93"/>
      <c r="F177" s="92"/>
      <c r="G177" s="21">
        <f t="shared" si="80"/>
        <v>0</v>
      </c>
      <c r="H177" s="156">
        <f>G177*'Consolidated Budget(old one)'!$I$10</f>
        <v>0</v>
      </c>
      <c r="I177" s="88"/>
      <c r="J177" s="88"/>
      <c r="K177" s="30">
        <f t="shared" si="75"/>
        <v>0</v>
      </c>
      <c r="L177" s="31">
        <f t="shared" si="47"/>
        <v>0</v>
      </c>
      <c r="M177" s="87"/>
      <c r="N177" s="88"/>
      <c r="O177" s="88"/>
      <c r="P177" s="22">
        <f t="shared" si="81"/>
        <v>0</v>
      </c>
      <c r="Q177" s="23">
        <f t="shared" si="77"/>
        <v>0</v>
      </c>
    </row>
    <row r="178" spans="1:17" x14ac:dyDescent="0.25">
      <c r="A178" s="42" t="s">
        <v>330</v>
      </c>
      <c r="B178" s="111"/>
      <c r="C178" s="111"/>
      <c r="D178" s="93"/>
      <c r="E178" s="93"/>
      <c r="F178" s="92"/>
      <c r="G178" s="21">
        <f t="shared" si="80"/>
        <v>0</v>
      </c>
      <c r="H178" s="156">
        <f>G178*'Consolidated Budget(old one)'!$I$10</f>
        <v>0</v>
      </c>
      <c r="I178" s="88"/>
      <c r="J178" s="88"/>
      <c r="K178" s="30">
        <f t="shared" si="75"/>
        <v>0</v>
      </c>
      <c r="L178" s="31">
        <f t="shared" si="47"/>
        <v>0</v>
      </c>
      <c r="M178" s="87"/>
      <c r="N178" s="88"/>
      <c r="O178" s="88"/>
      <c r="P178" s="22">
        <f t="shared" si="81"/>
        <v>0</v>
      </c>
      <c r="Q178" s="23">
        <f t="shared" si="77"/>
        <v>0</v>
      </c>
    </row>
    <row r="179" spans="1:17" x14ac:dyDescent="0.25">
      <c r="A179" s="42" t="s">
        <v>332</v>
      </c>
      <c r="B179" s="111"/>
      <c r="C179" s="111"/>
      <c r="D179" s="93"/>
      <c r="E179" s="93"/>
      <c r="F179" s="92"/>
      <c r="G179" s="21">
        <f t="shared" si="80"/>
        <v>0</v>
      </c>
      <c r="H179" s="156">
        <f>G179*'Consolidated Budget(old one)'!$I$10</f>
        <v>0</v>
      </c>
      <c r="I179" s="88"/>
      <c r="J179" s="88"/>
      <c r="K179" s="30">
        <f t="shared" si="75"/>
        <v>0</v>
      </c>
      <c r="L179" s="31">
        <f t="shared" si="47"/>
        <v>0</v>
      </c>
      <c r="M179" s="87"/>
      <c r="N179" s="88"/>
      <c r="O179" s="88"/>
      <c r="P179" s="22">
        <f t="shared" si="81"/>
        <v>0</v>
      </c>
      <c r="Q179" s="23">
        <f t="shared" si="77"/>
        <v>0</v>
      </c>
    </row>
    <row r="180" spans="1:17" x14ac:dyDescent="0.25">
      <c r="A180" s="43" t="s">
        <v>334</v>
      </c>
      <c r="B180" s="111"/>
      <c r="C180" s="111"/>
      <c r="D180" s="93"/>
      <c r="E180" s="93"/>
      <c r="F180" s="92"/>
      <c r="G180" s="21">
        <f t="shared" si="80"/>
        <v>0</v>
      </c>
      <c r="H180" s="156">
        <f>G180*'Consolidated Budget(old one)'!$I$10</f>
        <v>0</v>
      </c>
      <c r="I180" s="88"/>
      <c r="J180" s="88"/>
      <c r="K180" s="30">
        <f t="shared" si="75"/>
        <v>0</v>
      </c>
      <c r="L180" s="31">
        <f t="shared" si="47"/>
        <v>0</v>
      </c>
      <c r="M180" s="87"/>
      <c r="N180" s="88"/>
      <c r="O180" s="88"/>
      <c r="P180" s="22">
        <f t="shared" si="81"/>
        <v>0</v>
      </c>
      <c r="Q180" s="23">
        <f t="shared" si="77"/>
        <v>0</v>
      </c>
    </row>
    <row r="181" spans="1:17" x14ac:dyDescent="0.25">
      <c r="A181" s="43" t="s">
        <v>336</v>
      </c>
      <c r="B181" s="186"/>
      <c r="C181" s="186"/>
      <c r="D181" s="101"/>
      <c r="E181" s="101"/>
      <c r="F181" s="100"/>
      <c r="G181" s="33">
        <f t="shared" si="80"/>
        <v>0</v>
      </c>
      <c r="H181" s="156">
        <f>G181*'Consolidated Budget(old one)'!$I$10</f>
        <v>0</v>
      </c>
      <c r="I181" s="88"/>
      <c r="J181" s="88"/>
      <c r="K181" s="39">
        <f t="shared" si="75"/>
        <v>0</v>
      </c>
      <c r="L181" s="40">
        <f t="shared" si="47"/>
        <v>0</v>
      </c>
      <c r="M181" s="87"/>
      <c r="N181" s="88"/>
      <c r="O181" s="88"/>
      <c r="P181" s="22">
        <f t="shared" si="81"/>
        <v>0</v>
      </c>
      <c r="Q181" s="23">
        <f t="shared" si="77"/>
        <v>0</v>
      </c>
    </row>
    <row r="182" spans="1:17" ht="22.4" customHeight="1" x14ac:dyDescent="0.25">
      <c r="A182" s="964" t="s">
        <v>475</v>
      </c>
      <c r="B182" s="964"/>
      <c r="C182" s="964"/>
      <c r="D182" s="964"/>
      <c r="E182" s="964"/>
      <c r="F182" s="964"/>
      <c r="G182" s="34">
        <f>G175</f>
        <v>0</v>
      </c>
      <c r="H182" s="34">
        <f>H175</f>
        <v>0</v>
      </c>
      <c r="I182" s="34">
        <f>I175</f>
        <v>0</v>
      </c>
      <c r="J182" s="34">
        <f>J175</f>
        <v>0</v>
      </c>
      <c r="K182" s="34">
        <f t="shared" si="75"/>
        <v>0</v>
      </c>
      <c r="L182" s="35">
        <f t="shared" si="47"/>
        <v>0</v>
      </c>
      <c r="M182" s="87"/>
      <c r="N182" s="34">
        <f>N175</f>
        <v>0</v>
      </c>
      <c r="O182" s="34">
        <f>O175</f>
        <v>0</v>
      </c>
      <c r="P182" s="34">
        <f>H182-O182</f>
        <v>0</v>
      </c>
      <c r="Q182" s="35">
        <f t="shared" si="77"/>
        <v>0</v>
      </c>
    </row>
    <row r="183" spans="1:17" ht="29.9" customHeight="1" x14ac:dyDescent="0.25">
      <c r="A183" s="128">
        <v>5</v>
      </c>
      <c r="B183" s="908" t="s">
        <v>344</v>
      </c>
      <c r="C183" s="908"/>
      <c r="D183" s="908"/>
      <c r="E183" s="908"/>
      <c r="F183" s="908"/>
      <c r="G183" s="908"/>
      <c r="H183" s="908"/>
      <c r="I183" s="80"/>
      <c r="J183" s="98"/>
      <c r="K183" s="160">
        <f t="shared" si="75"/>
        <v>0</v>
      </c>
      <c r="L183" s="161">
        <f t="shared" si="47"/>
        <v>0</v>
      </c>
      <c r="M183" s="87"/>
      <c r="N183" s="80"/>
      <c r="O183" s="98"/>
      <c r="P183" s="160">
        <f>M183-O183</f>
        <v>0</v>
      </c>
      <c r="Q183" s="161">
        <f t="shared" si="77"/>
        <v>0</v>
      </c>
    </row>
    <row r="184" spans="1:17" ht="13" x14ac:dyDescent="0.25">
      <c r="A184" s="24" t="s">
        <v>345</v>
      </c>
      <c r="B184" s="25" t="s">
        <v>476</v>
      </c>
      <c r="C184" s="25"/>
      <c r="D184" s="963"/>
      <c r="E184" s="963"/>
      <c r="F184" s="963"/>
      <c r="G184" s="26">
        <f>SUM(G185:G186)</f>
        <v>0</v>
      </c>
      <c r="H184" s="26">
        <f>SUM(H185:H186)</f>
        <v>0</v>
      </c>
      <c r="I184" s="26">
        <f>SUM(I185:I186)</f>
        <v>0</v>
      </c>
      <c r="J184" s="26">
        <f>SUM(J185:J186)</f>
        <v>0</v>
      </c>
      <c r="K184" s="36">
        <f t="shared" si="75"/>
        <v>0</v>
      </c>
      <c r="L184" s="37">
        <f t="shared" si="47"/>
        <v>0</v>
      </c>
      <c r="M184" s="87"/>
      <c r="N184" s="26">
        <f>SUM(N185:N186)</f>
        <v>0</v>
      </c>
      <c r="O184" s="26">
        <f>SUM(O185:O186)</f>
        <v>0</v>
      </c>
      <c r="P184" s="36">
        <f>H184-O184</f>
        <v>0</v>
      </c>
      <c r="Q184" s="37">
        <f t="shared" si="77"/>
        <v>0</v>
      </c>
    </row>
    <row r="185" spans="1:17" x14ac:dyDescent="0.25">
      <c r="A185" s="42" t="s">
        <v>346</v>
      </c>
      <c r="B185" s="111"/>
      <c r="C185" s="111"/>
      <c r="D185" s="93"/>
      <c r="E185" s="93"/>
      <c r="F185" s="92"/>
      <c r="G185" s="21">
        <f t="shared" ref="G185:G186" si="82">E185*F185</f>
        <v>0</v>
      </c>
      <c r="H185" s="156">
        <f>G185*'Consolidated Budget(old one)'!$I$10</f>
        <v>0</v>
      </c>
      <c r="I185" s="88"/>
      <c r="J185" s="88"/>
      <c r="K185" s="30">
        <f t="shared" si="75"/>
        <v>0</v>
      </c>
      <c r="L185" s="31">
        <f t="shared" si="47"/>
        <v>0</v>
      </c>
      <c r="M185" s="87"/>
      <c r="N185" s="88"/>
      <c r="O185" s="88"/>
      <c r="P185" s="22">
        <f>$H185-O185</f>
        <v>0</v>
      </c>
      <c r="Q185" s="23">
        <f t="shared" si="77"/>
        <v>0</v>
      </c>
    </row>
    <row r="186" spans="1:17" x14ac:dyDescent="0.25">
      <c r="A186" s="42" t="s">
        <v>347</v>
      </c>
      <c r="B186" s="111"/>
      <c r="C186" s="111"/>
      <c r="D186" s="93"/>
      <c r="E186" s="93"/>
      <c r="F186" s="92"/>
      <c r="G186" s="21">
        <f t="shared" si="82"/>
        <v>0</v>
      </c>
      <c r="H186" s="156">
        <f>G186*'Consolidated Budget(old one)'!$I$10</f>
        <v>0</v>
      </c>
      <c r="I186" s="88"/>
      <c r="J186" s="88"/>
      <c r="K186" s="30">
        <f t="shared" si="75"/>
        <v>0</v>
      </c>
      <c r="L186" s="31">
        <f t="shared" si="47"/>
        <v>0</v>
      </c>
      <c r="M186" s="87"/>
      <c r="N186" s="88"/>
      <c r="O186" s="88"/>
      <c r="P186" s="22">
        <f>$H186-O186</f>
        <v>0</v>
      </c>
      <c r="Q186" s="23">
        <f t="shared" si="77"/>
        <v>0</v>
      </c>
    </row>
    <row r="187" spans="1:17" ht="13" x14ac:dyDescent="0.25">
      <c r="A187" s="24" t="s">
        <v>477</v>
      </c>
      <c r="B187" s="25" t="s">
        <v>478</v>
      </c>
      <c r="C187" s="25"/>
      <c r="D187" s="963"/>
      <c r="E187" s="963"/>
      <c r="F187" s="963"/>
      <c r="G187" s="26">
        <f t="shared" ref="G187:H187" si="83">SUM(G188:G189)</f>
        <v>0</v>
      </c>
      <c r="H187" s="26">
        <f t="shared" si="83"/>
        <v>0</v>
      </c>
      <c r="I187" s="26">
        <f t="shared" ref="I187:J187" si="84">SUM(I188:I189)</f>
        <v>0</v>
      </c>
      <c r="J187" s="26">
        <f t="shared" si="84"/>
        <v>0</v>
      </c>
      <c r="K187" s="36">
        <f t="shared" si="75"/>
        <v>0</v>
      </c>
      <c r="L187" s="37">
        <f t="shared" si="47"/>
        <v>0</v>
      </c>
      <c r="M187" s="87"/>
      <c r="N187" s="26">
        <f t="shared" ref="N187:O187" si="85">SUM(N188:N189)</f>
        <v>0</v>
      </c>
      <c r="O187" s="26">
        <f t="shared" si="85"/>
        <v>0</v>
      </c>
      <c r="P187" s="36">
        <f>H187-O187</f>
        <v>0</v>
      </c>
      <c r="Q187" s="37">
        <f t="shared" si="77"/>
        <v>0</v>
      </c>
    </row>
    <row r="188" spans="1:17" x14ac:dyDescent="0.25">
      <c r="A188" s="20" t="s">
        <v>479</v>
      </c>
      <c r="B188" s="111"/>
      <c r="C188" s="111"/>
      <c r="D188" s="93"/>
      <c r="E188" s="93"/>
      <c r="F188" s="92"/>
      <c r="G188" s="21">
        <f t="shared" ref="G188:G189" si="86">E188*F188</f>
        <v>0</v>
      </c>
      <c r="H188" s="156">
        <f>G188*'Consolidated Budget(old one)'!$I$10</f>
        <v>0</v>
      </c>
      <c r="I188" s="88"/>
      <c r="J188" s="88"/>
      <c r="K188" s="30">
        <f t="shared" si="75"/>
        <v>0</v>
      </c>
      <c r="L188" s="31">
        <f t="shared" si="47"/>
        <v>0</v>
      </c>
      <c r="M188" s="87"/>
      <c r="N188" s="88"/>
      <c r="O188" s="88"/>
      <c r="P188" s="22">
        <f>$H188-O188</f>
        <v>0</v>
      </c>
      <c r="Q188" s="23">
        <f t="shared" si="77"/>
        <v>0</v>
      </c>
    </row>
    <row r="189" spans="1:17" x14ac:dyDescent="0.25">
      <c r="A189" s="20" t="s">
        <v>480</v>
      </c>
      <c r="B189" s="111"/>
      <c r="C189" s="111"/>
      <c r="D189" s="93"/>
      <c r="E189" s="93"/>
      <c r="F189" s="92"/>
      <c r="G189" s="21">
        <f t="shared" si="86"/>
        <v>0</v>
      </c>
      <c r="H189" s="156">
        <f>G189*'Consolidated Budget(old one)'!$I$10</f>
        <v>0</v>
      </c>
      <c r="I189" s="88"/>
      <c r="J189" s="88"/>
      <c r="K189" s="30">
        <f t="shared" si="75"/>
        <v>0</v>
      </c>
      <c r="L189" s="31">
        <f t="shared" si="47"/>
        <v>0</v>
      </c>
      <c r="M189" s="87"/>
      <c r="N189" s="88"/>
      <c r="O189" s="88"/>
      <c r="P189" s="22">
        <f>$H189-O189</f>
        <v>0</v>
      </c>
      <c r="Q189" s="23">
        <f t="shared" si="77"/>
        <v>0</v>
      </c>
    </row>
    <row r="190" spans="1:17" ht="13" x14ac:dyDescent="0.25">
      <c r="A190" s="24" t="s">
        <v>481</v>
      </c>
      <c r="B190" s="25" t="s">
        <v>482</v>
      </c>
      <c r="C190" s="25"/>
      <c r="D190" s="963"/>
      <c r="E190" s="963"/>
      <c r="F190" s="963"/>
      <c r="G190" s="26">
        <f t="shared" ref="G190:H190" si="87">SUM(G191:G193)</f>
        <v>0</v>
      </c>
      <c r="H190" s="26">
        <f t="shared" si="87"/>
        <v>0</v>
      </c>
      <c r="I190" s="26">
        <f t="shared" ref="I190:J190" si="88">SUM(I191:I193)</f>
        <v>0</v>
      </c>
      <c r="J190" s="26">
        <f t="shared" si="88"/>
        <v>0</v>
      </c>
      <c r="K190" s="36">
        <f t="shared" si="75"/>
        <v>0</v>
      </c>
      <c r="L190" s="37">
        <f t="shared" si="47"/>
        <v>0</v>
      </c>
      <c r="M190" s="87"/>
      <c r="N190" s="26">
        <f t="shared" ref="N190:O190" si="89">SUM(N191:N193)</f>
        <v>0</v>
      </c>
      <c r="O190" s="26">
        <f t="shared" si="89"/>
        <v>0</v>
      </c>
      <c r="P190" s="36">
        <f>H190-O190</f>
        <v>0</v>
      </c>
      <c r="Q190" s="37">
        <f t="shared" si="77"/>
        <v>0</v>
      </c>
    </row>
    <row r="191" spans="1:17" x14ac:dyDescent="0.25">
      <c r="A191" s="20" t="s">
        <v>483</v>
      </c>
      <c r="B191" s="111"/>
      <c r="C191" s="111"/>
      <c r="D191" s="93"/>
      <c r="E191" s="93"/>
      <c r="F191" s="92"/>
      <c r="G191" s="21">
        <f t="shared" ref="G191:G193" si="90">E191*F191</f>
        <v>0</v>
      </c>
      <c r="H191" s="156">
        <f>G191*'Consolidated Budget(old one)'!$I$10</f>
        <v>0</v>
      </c>
      <c r="I191" s="88"/>
      <c r="J191" s="88"/>
      <c r="K191" s="30">
        <f t="shared" si="75"/>
        <v>0</v>
      </c>
      <c r="L191" s="31">
        <f t="shared" si="47"/>
        <v>0</v>
      </c>
      <c r="M191" s="87"/>
      <c r="N191" s="88"/>
      <c r="O191" s="88"/>
      <c r="P191" s="22">
        <f>$H191-O191</f>
        <v>0</v>
      </c>
      <c r="Q191" s="23">
        <f t="shared" si="77"/>
        <v>0</v>
      </c>
    </row>
    <row r="192" spans="1:17" x14ac:dyDescent="0.25">
      <c r="A192" s="20" t="s">
        <v>484</v>
      </c>
      <c r="B192" s="111"/>
      <c r="C192" s="111"/>
      <c r="D192" s="93"/>
      <c r="E192" s="93"/>
      <c r="F192" s="92"/>
      <c r="G192" s="21">
        <f t="shared" si="90"/>
        <v>0</v>
      </c>
      <c r="H192" s="156">
        <f>G192*'Consolidated Budget(old one)'!$I$10</f>
        <v>0</v>
      </c>
      <c r="I192" s="88"/>
      <c r="J192" s="88"/>
      <c r="K192" s="30">
        <f t="shared" si="75"/>
        <v>0</v>
      </c>
      <c r="L192" s="31">
        <f t="shared" si="47"/>
        <v>0</v>
      </c>
      <c r="M192" s="87"/>
      <c r="N192" s="88"/>
      <c r="O192" s="88"/>
      <c r="P192" s="22">
        <f>$H192-O192</f>
        <v>0</v>
      </c>
      <c r="Q192" s="23">
        <f t="shared" si="77"/>
        <v>0</v>
      </c>
    </row>
    <row r="193" spans="1:17" x14ac:dyDescent="0.25">
      <c r="A193" s="32" t="s">
        <v>485</v>
      </c>
      <c r="B193" s="186"/>
      <c r="C193" s="186"/>
      <c r="D193" s="101"/>
      <c r="E193" s="101"/>
      <c r="F193" s="100"/>
      <c r="G193" s="33">
        <f t="shared" si="90"/>
        <v>0</v>
      </c>
      <c r="H193" s="156">
        <f>G193*'Consolidated Budget(old one)'!$I$10</f>
        <v>0</v>
      </c>
      <c r="I193" s="88"/>
      <c r="J193" s="88"/>
      <c r="K193" s="39">
        <f t="shared" si="75"/>
        <v>0</v>
      </c>
      <c r="L193" s="40">
        <f t="shared" si="47"/>
        <v>0</v>
      </c>
      <c r="M193" s="87"/>
      <c r="N193" s="88"/>
      <c r="O193" s="88"/>
      <c r="P193" s="22">
        <f>$H193-O193</f>
        <v>0</v>
      </c>
      <c r="Q193" s="23">
        <f t="shared" si="77"/>
        <v>0</v>
      </c>
    </row>
    <row r="194" spans="1:17" ht="22.4" customHeight="1" x14ac:dyDescent="0.25">
      <c r="A194" s="964" t="s">
        <v>348</v>
      </c>
      <c r="B194" s="964"/>
      <c r="C194" s="964"/>
      <c r="D194" s="964"/>
      <c r="E194" s="964"/>
      <c r="F194" s="964"/>
      <c r="G194" s="34">
        <f>G184+G187+G190</f>
        <v>0</v>
      </c>
      <c r="H194" s="34">
        <f>H184+H187+H190</f>
        <v>0</v>
      </c>
      <c r="I194" s="34">
        <f>I184+I187+I190</f>
        <v>0</v>
      </c>
      <c r="J194" s="34">
        <f>J184+J187+J190</f>
        <v>0</v>
      </c>
      <c r="K194" s="34">
        <f t="shared" si="75"/>
        <v>0</v>
      </c>
      <c r="L194" s="35">
        <f t="shared" si="47"/>
        <v>0</v>
      </c>
      <c r="M194" s="87"/>
      <c r="N194" s="34">
        <f>N184+N187+N190</f>
        <v>0</v>
      </c>
      <c r="O194" s="34">
        <f>O184+O187+O190</f>
        <v>0</v>
      </c>
      <c r="P194" s="34">
        <f>M194-O194</f>
        <v>0</v>
      </c>
      <c r="Q194" s="35">
        <f t="shared" si="77"/>
        <v>0</v>
      </c>
    </row>
    <row r="195" spans="1:17" ht="29.9" customHeight="1" x14ac:dyDescent="0.25">
      <c r="A195" s="128">
        <v>6</v>
      </c>
      <c r="B195" s="908" t="s">
        <v>349</v>
      </c>
      <c r="C195" s="908"/>
      <c r="D195" s="908"/>
      <c r="E195" s="908"/>
      <c r="F195" s="908"/>
      <c r="G195" s="908"/>
      <c r="H195" s="908"/>
      <c r="I195" s="80"/>
      <c r="J195" s="98"/>
      <c r="K195" s="160">
        <f t="shared" si="75"/>
        <v>0</v>
      </c>
      <c r="L195" s="161">
        <f t="shared" si="47"/>
        <v>0</v>
      </c>
      <c r="M195" s="87"/>
      <c r="N195" s="80"/>
      <c r="O195" s="98"/>
      <c r="P195" s="160">
        <f>M195-O195</f>
        <v>0</v>
      </c>
      <c r="Q195" s="161">
        <f t="shared" si="77"/>
        <v>0</v>
      </c>
    </row>
    <row r="196" spans="1:17" ht="13" x14ac:dyDescent="0.25">
      <c r="A196" s="20" t="s">
        <v>486</v>
      </c>
      <c r="B196" s="25" t="s">
        <v>350</v>
      </c>
      <c r="C196" s="25"/>
      <c r="D196" s="963"/>
      <c r="E196" s="963"/>
      <c r="F196" s="963"/>
      <c r="G196" s="26">
        <f>SUM(G197:G200)</f>
        <v>0</v>
      </c>
      <c r="H196" s="26">
        <f>SUM(H197:H200)</f>
        <v>0</v>
      </c>
      <c r="I196" s="26">
        <f>SUM(I197:I200)</f>
        <v>0</v>
      </c>
      <c r="J196" s="26">
        <f>SUM(J197:J200)</f>
        <v>0</v>
      </c>
      <c r="K196" s="36">
        <f t="shared" si="75"/>
        <v>0</v>
      </c>
      <c r="L196" s="37">
        <f t="shared" si="47"/>
        <v>0</v>
      </c>
      <c r="M196" s="87"/>
      <c r="N196" s="26">
        <f>SUM(N197:N200)</f>
        <v>0</v>
      </c>
      <c r="O196" s="26">
        <f>SUM(O197:O200)</f>
        <v>0</v>
      </c>
      <c r="P196" s="36">
        <f>H196-O196</f>
        <v>0</v>
      </c>
      <c r="Q196" s="37">
        <f t="shared" si="77"/>
        <v>0</v>
      </c>
    </row>
    <row r="197" spans="1:17" x14ac:dyDescent="0.25">
      <c r="A197" s="20" t="s">
        <v>487</v>
      </c>
      <c r="B197" s="102"/>
      <c r="C197" s="102"/>
      <c r="D197" s="86"/>
      <c r="E197" s="86"/>
      <c r="F197" s="85"/>
      <c r="G197" s="21">
        <f t="shared" ref="G197:G200" si="91">E197*F197</f>
        <v>0</v>
      </c>
      <c r="H197" s="156">
        <f>G197*'Consolidated Budget(old one)'!$I$10</f>
        <v>0</v>
      </c>
      <c r="I197" s="88"/>
      <c r="J197" s="88"/>
      <c r="K197" s="22">
        <f t="shared" si="75"/>
        <v>0</v>
      </c>
      <c r="L197" s="23">
        <f t="shared" si="47"/>
        <v>0</v>
      </c>
      <c r="M197" s="87"/>
      <c r="N197" s="88"/>
      <c r="O197" s="88"/>
      <c r="P197" s="22">
        <f>$H197-O197</f>
        <v>0</v>
      </c>
      <c r="Q197" s="23">
        <f t="shared" si="77"/>
        <v>0</v>
      </c>
    </row>
    <row r="198" spans="1:17" x14ac:dyDescent="0.25">
      <c r="A198" s="20" t="s">
        <v>488</v>
      </c>
      <c r="B198" s="102"/>
      <c r="C198" s="102"/>
      <c r="D198" s="86"/>
      <c r="E198" s="86"/>
      <c r="F198" s="85"/>
      <c r="G198" s="21">
        <f t="shared" si="91"/>
        <v>0</v>
      </c>
      <c r="H198" s="156">
        <f>G198*'Consolidated Budget(old one)'!$I$10</f>
        <v>0</v>
      </c>
      <c r="I198" s="88"/>
      <c r="J198" s="88"/>
      <c r="K198" s="22">
        <f t="shared" si="75"/>
        <v>0</v>
      </c>
      <c r="L198" s="23">
        <f t="shared" si="47"/>
        <v>0</v>
      </c>
      <c r="M198" s="87"/>
      <c r="N198" s="88"/>
      <c r="O198" s="88"/>
      <c r="P198" s="22">
        <f>$H198-O198</f>
        <v>0</v>
      </c>
      <c r="Q198" s="23">
        <f t="shared" si="77"/>
        <v>0</v>
      </c>
    </row>
    <row r="199" spans="1:17" x14ac:dyDescent="0.25">
      <c r="A199" s="20" t="s">
        <v>489</v>
      </c>
      <c r="B199" s="102"/>
      <c r="C199" s="102"/>
      <c r="D199" s="86"/>
      <c r="E199" s="86"/>
      <c r="F199" s="85"/>
      <c r="G199" s="21">
        <f t="shared" si="91"/>
        <v>0</v>
      </c>
      <c r="H199" s="156">
        <f>G199*'Consolidated Budget(old one)'!$I$10</f>
        <v>0</v>
      </c>
      <c r="I199" s="88"/>
      <c r="J199" s="88"/>
      <c r="K199" s="22">
        <f t="shared" si="75"/>
        <v>0</v>
      </c>
      <c r="L199" s="23">
        <f t="shared" si="47"/>
        <v>0</v>
      </c>
      <c r="M199" s="87"/>
      <c r="N199" s="88"/>
      <c r="O199" s="88"/>
      <c r="P199" s="22">
        <f>$H199-O199</f>
        <v>0</v>
      </c>
      <c r="Q199" s="23">
        <f t="shared" si="77"/>
        <v>0</v>
      </c>
    </row>
    <row r="200" spans="1:17" ht="35.9" customHeight="1" x14ac:dyDescent="0.25">
      <c r="A200" s="44">
        <v>6.5</v>
      </c>
      <c r="B200" s="102"/>
      <c r="C200" s="102"/>
      <c r="D200" s="86"/>
      <c r="E200" s="86"/>
      <c r="F200" s="85"/>
      <c r="G200" s="21">
        <f t="shared" si="91"/>
        <v>0</v>
      </c>
      <c r="H200" s="156">
        <f>G200*'Consolidated Budget(old one)'!$I$10</f>
        <v>0</v>
      </c>
      <c r="I200" s="88"/>
      <c r="J200" s="88"/>
      <c r="K200" s="22">
        <f t="shared" si="75"/>
        <v>0</v>
      </c>
      <c r="L200" s="23">
        <f t="shared" si="47"/>
        <v>0</v>
      </c>
      <c r="M200" s="87"/>
      <c r="N200" s="88"/>
      <c r="O200" s="88"/>
      <c r="P200" s="22">
        <f>$H200-O200</f>
        <v>0</v>
      </c>
      <c r="Q200" s="23">
        <f t="shared" si="77"/>
        <v>0</v>
      </c>
    </row>
    <row r="201" spans="1:17" ht="22.4" customHeight="1" x14ac:dyDescent="0.25">
      <c r="A201" s="964" t="s">
        <v>351</v>
      </c>
      <c r="B201" s="964"/>
      <c r="C201" s="964"/>
      <c r="D201" s="964"/>
      <c r="E201" s="964"/>
      <c r="F201" s="964"/>
      <c r="G201" s="34">
        <f>G196</f>
        <v>0</v>
      </c>
      <c r="H201" s="34">
        <f>H196</f>
        <v>0</v>
      </c>
      <c r="I201" s="34">
        <f>I196</f>
        <v>0</v>
      </c>
      <c r="J201" s="34">
        <f>J196</f>
        <v>0</v>
      </c>
      <c r="K201" s="34">
        <f t="shared" si="75"/>
        <v>0</v>
      </c>
      <c r="L201" s="35">
        <f t="shared" ref="L201:L219" si="92">IFERROR(K201/$H201,0)</f>
        <v>0</v>
      </c>
      <c r="M201" s="87"/>
      <c r="N201" s="34">
        <f>N196</f>
        <v>0</v>
      </c>
      <c r="O201" s="34">
        <f>O196</f>
        <v>0</v>
      </c>
      <c r="P201" s="34">
        <f>M201-O201</f>
        <v>0</v>
      </c>
      <c r="Q201" s="35">
        <f t="shared" si="77"/>
        <v>0</v>
      </c>
    </row>
    <row r="202" spans="1:17" s="78" customFormat="1" ht="33" customHeight="1" x14ac:dyDescent="0.25">
      <c r="A202" s="906" t="s">
        <v>352</v>
      </c>
      <c r="B202" s="906"/>
      <c r="C202" s="906"/>
      <c r="D202" s="906"/>
      <c r="E202" s="906"/>
      <c r="F202" s="906"/>
      <c r="G202" s="45">
        <f>G34+G162+G173+G182+G194+G201</f>
        <v>0</v>
      </c>
      <c r="H202" s="45">
        <f>H34+H162+H173+H182+H194+H201</f>
        <v>0</v>
      </c>
      <c r="I202" s="19">
        <f>I34+I162+I173+I182+I194+I201</f>
        <v>0</v>
      </c>
      <c r="J202" s="19">
        <f>J34+J162+J173+J182+J194+J201</f>
        <v>0</v>
      </c>
      <c r="K202" s="19">
        <f t="shared" si="75"/>
        <v>0</v>
      </c>
      <c r="L202" s="46">
        <f t="shared" si="92"/>
        <v>0</v>
      </c>
      <c r="M202" s="87"/>
      <c r="N202" s="45">
        <f>N34+N162+N173+N182+N194+N201</f>
        <v>0</v>
      </c>
      <c r="O202" s="45">
        <f>O34+O162+O173+O182+O194+O201</f>
        <v>0</v>
      </c>
      <c r="P202" s="47">
        <f>M202-O202</f>
        <v>0</v>
      </c>
      <c r="Q202" s="46">
        <f t="shared" si="77"/>
        <v>0</v>
      </c>
    </row>
    <row r="203" spans="1:17" s="78" customFormat="1" ht="15" customHeight="1" x14ac:dyDescent="0.25">
      <c r="B203" s="187"/>
      <c r="C203" s="187"/>
      <c r="D203" s="103"/>
      <c r="E203" s="103"/>
      <c r="F203" s="103"/>
      <c r="G203" s="104"/>
      <c r="H203" s="104"/>
      <c r="I203" s="105"/>
      <c r="J203" s="106"/>
      <c r="K203" s="162">
        <f t="shared" si="75"/>
        <v>0</v>
      </c>
      <c r="L203" s="163">
        <f t="shared" si="92"/>
        <v>0</v>
      </c>
      <c r="M203" s="87"/>
      <c r="N203" s="105"/>
      <c r="O203" s="106"/>
      <c r="P203" s="162">
        <f>M203-O203</f>
        <v>0</v>
      </c>
      <c r="Q203" s="163">
        <f t="shared" si="77"/>
        <v>0</v>
      </c>
    </row>
    <row r="204" spans="1:17" s="78" customFormat="1" ht="33" customHeight="1" x14ac:dyDescent="0.25">
      <c r="A204" s="973" t="s">
        <v>353</v>
      </c>
      <c r="B204" s="973"/>
      <c r="C204" s="973"/>
      <c r="D204" s="973"/>
      <c r="E204" s="973"/>
      <c r="F204" s="973"/>
      <c r="G204" s="973"/>
      <c r="H204" s="973"/>
      <c r="I204" s="107"/>
      <c r="J204" s="108"/>
      <c r="K204" s="109"/>
      <c r="L204" s="110"/>
      <c r="M204" s="87"/>
      <c r="N204" s="107"/>
      <c r="O204" s="108"/>
      <c r="P204" s="109"/>
      <c r="Q204" s="110"/>
    </row>
    <row r="205" spans="1:17" ht="29.9" customHeight="1" x14ac:dyDescent="0.25">
      <c r="A205" s="79"/>
      <c r="B205" s="908" t="s">
        <v>354</v>
      </c>
      <c r="C205" s="908"/>
      <c r="D205" s="908"/>
      <c r="E205" s="908"/>
      <c r="F205" s="908"/>
      <c r="G205" s="908"/>
      <c r="H205" s="908"/>
      <c r="I205" s="80"/>
      <c r="J205" s="98"/>
      <c r="K205" s="160">
        <f t="shared" ref="K205:K219" si="93">H205-J205</f>
        <v>0</v>
      </c>
      <c r="L205" s="161">
        <f t="shared" ref="L205" si="94">IFERROR(K205/$H205,0)</f>
        <v>0</v>
      </c>
      <c r="M205" s="87"/>
      <c r="N205" s="80"/>
      <c r="O205" s="98"/>
      <c r="P205" s="160">
        <f>M205-O205</f>
        <v>0</v>
      </c>
      <c r="Q205" s="161">
        <f t="shared" ref="Q205:Q219" si="95">IFERROR(P205/$H205,0)</f>
        <v>0</v>
      </c>
    </row>
    <row r="206" spans="1:17" ht="20.149999999999999" customHeight="1" x14ac:dyDescent="0.25">
      <c r="A206" s="90"/>
      <c r="B206" s="25" t="s">
        <v>355</v>
      </c>
      <c r="C206" s="25"/>
      <c r="D206" s="963"/>
      <c r="E206" s="963"/>
      <c r="F206" s="963"/>
      <c r="G206" s="26">
        <f t="shared" ref="G206:H206" si="96">SUM(G207:G210)</f>
        <v>0</v>
      </c>
      <c r="H206" s="26">
        <f t="shared" si="96"/>
        <v>0</v>
      </c>
      <c r="I206" s="26">
        <f t="shared" ref="I206:J206" si="97">SUM(I207:I210)</f>
        <v>0</v>
      </c>
      <c r="J206" s="26">
        <f t="shared" si="97"/>
        <v>0</v>
      </c>
      <c r="K206" s="36">
        <f t="shared" si="93"/>
        <v>0</v>
      </c>
      <c r="L206" s="37">
        <f t="shared" si="92"/>
        <v>0</v>
      </c>
      <c r="M206" s="87"/>
      <c r="N206" s="26">
        <f t="shared" ref="N206:O206" si="98">SUM(N207:N210)</f>
        <v>0</v>
      </c>
      <c r="O206" s="26">
        <f t="shared" si="98"/>
        <v>0</v>
      </c>
      <c r="P206" s="36">
        <f>H206-O206</f>
        <v>0</v>
      </c>
      <c r="Q206" s="37">
        <f t="shared" si="95"/>
        <v>0</v>
      </c>
    </row>
    <row r="207" spans="1:17" x14ac:dyDescent="0.25">
      <c r="A207" s="84"/>
      <c r="B207" s="111"/>
      <c r="C207" s="111"/>
      <c r="D207" s="93"/>
      <c r="E207" s="93"/>
      <c r="F207" s="92"/>
      <c r="G207" s="21">
        <f t="shared" ref="G207:G210" si="99">E207*F207</f>
        <v>0</v>
      </c>
      <c r="H207" s="156">
        <f>G207*'Consolidated Budget(old one)'!$I$10</f>
        <v>0</v>
      </c>
      <c r="I207" s="88"/>
      <c r="J207" s="88"/>
      <c r="K207" s="30">
        <f t="shared" si="93"/>
        <v>0</v>
      </c>
      <c r="L207" s="31">
        <f t="shared" si="92"/>
        <v>0</v>
      </c>
      <c r="M207" s="87"/>
      <c r="N207" s="88"/>
      <c r="O207" s="88"/>
      <c r="P207" s="22">
        <f>$H207-O207</f>
        <v>0</v>
      </c>
      <c r="Q207" s="23">
        <f t="shared" si="95"/>
        <v>0</v>
      </c>
    </row>
    <row r="208" spans="1:17" x14ac:dyDescent="0.25">
      <c r="A208" s="84"/>
      <c r="B208" s="111"/>
      <c r="C208" s="111"/>
      <c r="D208" s="93"/>
      <c r="E208" s="93"/>
      <c r="F208" s="92"/>
      <c r="G208" s="21">
        <f t="shared" si="99"/>
        <v>0</v>
      </c>
      <c r="H208" s="156">
        <f>G208*'Consolidated Budget(old one)'!$I$10</f>
        <v>0</v>
      </c>
      <c r="I208" s="88"/>
      <c r="J208" s="88"/>
      <c r="K208" s="30">
        <f t="shared" si="93"/>
        <v>0</v>
      </c>
      <c r="L208" s="31">
        <f t="shared" si="92"/>
        <v>0</v>
      </c>
      <c r="M208" s="87"/>
      <c r="N208" s="88"/>
      <c r="O208" s="88"/>
      <c r="P208" s="22">
        <f>$H208-O208</f>
        <v>0</v>
      </c>
      <c r="Q208" s="23">
        <f t="shared" si="95"/>
        <v>0</v>
      </c>
    </row>
    <row r="209" spans="1:17" x14ac:dyDescent="0.25">
      <c r="A209" s="84"/>
      <c r="B209" s="111"/>
      <c r="C209" s="111"/>
      <c r="D209" s="93"/>
      <c r="E209" s="93"/>
      <c r="F209" s="92"/>
      <c r="G209" s="21">
        <f t="shared" si="99"/>
        <v>0</v>
      </c>
      <c r="H209" s="156">
        <f>G209*'Consolidated Budget(old one)'!$I$10</f>
        <v>0</v>
      </c>
      <c r="I209" s="88"/>
      <c r="J209" s="88"/>
      <c r="K209" s="30">
        <f t="shared" si="93"/>
        <v>0</v>
      </c>
      <c r="L209" s="31">
        <f t="shared" si="92"/>
        <v>0</v>
      </c>
      <c r="M209" s="87"/>
      <c r="N209" s="88"/>
      <c r="O209" s="88"/>
      <c r="P209" s="22">
        <f>$H209-O209</f>
        <v>0</v>
      </c>
      <c r="Q209" s="23">
        <f t="shared" si="95"/>
        <v>0</v>
      </c>
    </row>
    <row r="210" spans="1:17" x14ac:dyDescent="0.25">
      <c r="A210" s="84"/>
      <c r="B210" s="111"/>
      <c r="C210" s="111"/>
      <c r="D210" s="93"/>
      <c r="E210" s="93"/>
      <c r="F210" s="92"/>
      <c r="G210" s="21">
        <f t="shared" si="99"/>
        <v>0</v>
      </c>
      <c r="H210" s="156">
        <f>G210*'Consolidated Budget(old one)'!$I$10</f>
        <v>0</v>
      </c>
      <c r="I210" s="88"/>
      <c r="J210" s="88"/>
      <c r="K210" s="30">
        <f t="shared" si="93"/>
        <v>0</v>
      </c>
      <c r="L210" s="31">
        <f t="shared" si="92"/>
        <v>0</v>
      </c>
      <c r="M210" s="87"/>
      <c r="N210" s="88"/>
      <c r="O210" s="88"/>
      <c r="P210" s="22">
        <f>$H210-O210</f>
        <v>0</v>
      </c>
      <c r="Q210" s="23">
        <f t="shared" si="95"/>
        <v>0</v>
      </c>
    </row>
    <row r="211" spans="1:17" ht="13" x14ac:dyDescent="0.25">
      <c r="A211" s="90"/>
      <c r="B211" s="25" t="s">
        <v>59</v>
      </c>
      <c r="C211" s="25"/>
      <c r="D211" s="963"/>
      <c r="E211" s="963"/>
      <c r="F211" s="963"/>
      <c r="G211" s="26">
        <f>SUM(G212:G217)</f>
        <v>0</v>
      </c>
      <c r="H211" s="26">
        <f>SUM(H212:H217)</f>
        <v>0</v>
      </c>
      <c r="I211" s="26">
        <f>SUM(I212:I217)</f>
        <v>0</v>
      </c>
      <c r="J211" s="26">
        <f>SUM(J212:J217)</f>
        <v>0</v>
      </c>
      <c r="K211" s="36">
        <f t="shared" si="93"/>
        <v>0</v>
      </c>
      <c r="L211" s="37">
        <f t="shared" si="92"/>
        <v>0</v>
      </c>
      <c r="M211" s="87"/>
      <c r="N211" s="26">
        <f>SUM(N212:N217)</f>
        <v>0</v>
      </c>
      <c r="O211" s="26">
        <f>SUM(O212:O217)</f>
        <v>0</v>
      </c>
      <c r="P211" s="36">
        <f>H211-O211</f>
        <v>0</v>
      </c>
      <c r="Q211" s="37">
        <f t="shared" si="95"/>
        <v>0</v>
      </c>
    </row>
    <row r="212" spans="1:17" x14ac:dyDescent="0.25">
      <c r="A212" s="84"/>
      <c r="B212" s="111"/>
      <c r="C212" s="111"/>
      <c r="D212" s="93"/>
      <c r="E212" s="93"/>
      <c r="F212" s="92"/>
      <c r="G212" s="21">
        <f t="shared" ref="G212:G217" si="100">E212*F212</f>
        <v>0</v>
      </c>
      <c r="H212" s="156">
        <f>G212*'Consolidated Budget(old one)'!$I$10</f>
        <v>0</v>
      </c>
      <c r="I212" s="88"/>
      <c r="J212" s="88"/>
      <c r="K212" s="30">
        <f t="shared" si="93"/>
        <v>0</v>
      </c>
      <c r="L212" s="31">
        <f t="shared" si="92"/>
        <v>0</v>
      </c>
      <c r="M212" s="87"/>
      <c r="N212" s="88"/>
      <c r="O212" s="88"/>
      <c r="P212" s="22">
        <f t="shared" ref="P212:P217" si="101">$H212-O212</f>
        <v>0</v>
      </c>
      <c r="Q212" s="23">
        <f t="shared" si="95"/>
        <v>0</v>
      </c>
    </row>
    <row r="213" spans="1:17" x14ac:dyDescent="0.25">
      <c r="A213" s="84"/>
      <c r="B213" s="111"/>
      <c r="C213" s="111"/>
      <c r="D213" s="93"/>
      <c r="E213" s="93"/>
      <c r="F213" s="92"/>
      <c r="G213" s="21">
        <f t="shared" si="100"/>
        <v>0</v>
      </c>
      <c r="H213" s="156">
        <f>G213*'Consolidated Budget(old one)'!$I$10</f>
        <v>0</v>
      </c>
      <c r="I213" s="88"/>
      <c r="J213" s="88"/>
      <c r="K213" s="30">
        <f t="shared" si="93"/>
        <v>0</v>
      </c>
      <c r="L213" s="31">
        <f t="shared" si="92"/>
        <v>0</v>
      </c>
      <c r="M213" s="87"/>
      <c r="N213" s="88"/>
      <c r="O213" s="88"/>
      <c r="P213" s="22">
        <f t="shared" si="101"/>
        <v>0</v>
      </c>
      <c r="Q213" s="23">
        <f t="shared" si="95"/>
        <v>0</v>
      </c>
    </row>
    <row r="214" spans="1:17" x14ac:dyDescent="0.25">
      <c r="A214" s="84"/>
      <c r="B214" s="111"/>
      <c r="C214" s="111"/>
      <c r="D214" s="93"/>
      <c r="E214" s="93"/>
      <c r="F214" s="92"/>
      <c r="G214" s="21">
        <f t="shared" si="100"/>
        <v>0</v>
      </c>
      <c r="H214" s="156">
        <f>G214*'Consolidated Budget(old one)'!$I$10</f>
        <v>0</v>
      </c>
      <c r="I214" s="88"/>
      <c r="J214" s="88"/>
      <c r="K214" s="30">
        <f t="shared" si="93"/>
        <v>0</v>
      </c>
      <c r="L214" s="31">
        <f t="shared" si="92"/>
        <v>0</v>
      </c>
      <c r="M214" s="87"/>
      <c r="N214" s="88"/>
      <c r="O214" s="88"/>
      <c r="P214" s="22">
        <f t="shared" si="101"/>
        <v>0</v>
      </c>
      <c r="Q214" s="23">
        <f t="shared" si="95"/>
        <v>0</v>
      </c>
    </row>
    <row r="215" spans="1:17" x14ac:dyDescent="0.25">
      <c r="A215" s="84"/>
      <c r="B215" s="111"/>
      <c r="C215" s="111"/>
      <c r="D215" s="93"/>
      <c r="E215" s="93"/>
      <c r="F215" s="92"/>
      <c r="G215" s="21">
        <f t="shared" si="100"/>
        <v>0</v>
      </c>
      <c r="H215" s="156">
        <f>G215*'Consolidated Budget(old one)'!$I$10</f>
        <v>0</v>
      </c>
      <c r="I215" s="88"/>
      <c r="J215" s="88"/>
      <c r="K215" s="30">
        <f t="shared" si="93"/>
        <v>0</v>
      </c>
      <c r="L215" s="31">
        <f t="shared" si="92"/>
        <v>0</v>
      </c>
      <c r="M215" s="87"/>
      <c r="N215" s="88"/>
      <c r="O215" s="88"/>
      <c r="P215" s="22">
        <f t="shared" si="101"/>
        <v>0</v>
      </c>
      <c r="Q215" s="23">
        <f t="shared" si="95"/>
        <v>0</v>
      </c>
    </row>
    <row r="216" spans="1:17" x14ac:dyDescent="0.25">
      <c r="A216" s="84"/>
      <c r="B216" s="111"/>
      <c r="C216" s="111"/>
      <c r="D216" s="93"/>
      <c r="E216" s="93"/>
      <c r="F216" s="92"/>
      <c r="G216" s="21">
        <f t="shared" si="100"/>
        <v>0</v>
      </c>
      <c r="H216" s="156">
        <f>G216*'Consolidated Budget(old one)'!$I$10</f>
        <v>0</v>
      </c>
      <c r="I216" s="88"/>
      <c r="J216" s="88"/>
      <c r="K216" s="30">
        <f t="shared" si="93"/>
        <v>0</v>
      </c>
      <c r="L216" s="31">
        <f t="shared" si="92"/>
        <v>0</v>
      </c>
      <c r="M216" s="87"/>
      <c r="N216" s="88"/>
      <c r="O216" s="88"/>
      <c r="P216" s="22">
        <f t="shared" si="101"/>
        <v>0</v>
      </c>
      <c r="Q216" s="23">
        <f t="shared" si="95"/>
        <v>0</v>
      </c>
    </row>
    <row r="217" spans="1:17" x14ac:dyDescent="0.25">
      <c r="A217" s="112"/>
      <c r="B217" s="188"/>
      <c r="C217" s="188"/>
      <c r="D217" s="93"/>
      <c r="E217" s="93"/>
      <c r="F217" s="92"/>
      <c r="G217" s="21">
        <f t="shared" si="100"/>
        <v>0</v>
      </c>
      <c r="H217" s="156">
        <f>G217*'Consolidated Budget(old one)'!$I$10</f>
        <v>0</v>
      </c>
      <c r="I217" s="97"/>
      <c r="J217" s="97"/>
      <c r="K217" s="39">
        <f t="shared" si="93"/>
        <v>0</v>
      </c>
      <c r="L217" s="40">
        <f t="shared" si="92"/>
        <v>0</v>
      </c>
      <c r="M217" s="87"/>
      <c r="N217" s="97"/>
      <c r="O217" s="97"/>
      <c r="P217" s="22">
        <f t="shared" si="101"/>
        <v>0</v>
      </c>
      <c r="Q217" s="23">
        <f t="shared" si="95"/>
        <v>0</v>
      </c>
    </row>
    <row r="218" spans="1:17" ht="22.4" customHeight="1" x14ac:dyDescent="0.25">
      <c r="A218" s="964" t="s">
        <v>357</v>
      </c>
      <c r="B218" s="964"/>
      <c r="C218" s="964"/>
      <c r="D218" s="964"/>
      <c r="E218" s="964"/>
      <c r="F218" s="964"/>
      <c r="G218" s="34">
        <f>G206+G211</f>
        <v>0</v>
      </c>
      <c r="H218" s="34">
        <f>H206+H211</f>
        <v>0</v>
      </c>
      <c r="I218" s="34">
        <f>I213</f>
        <v>0</v>
      </c>
      <c r="J218" s="34">
        <f>J213</f>
        <v>0</v>
      </c>
      <c r="K218" s="34">
        <f t="shared" si="93"/>
        <v>0</v>
      </c>
      <c r="L218" s="35">
        <f t="shared" si="92"/>
        <v>0</v>
      </c>
      <c r="M218" s="87"/>
      <c r="N218" s="34">
        <f>N213</f>
        <v>0</v>
      </c>
      <c r="O218" s="34">
        <f>O213</f>
        <v>0</v>
      </c>
      <c r="P218" s="34">
        <f>M218-O218</f>
        <v>0</v>
      </c>
      <c r="Q218" s="35">
        <f t="shared" si="95"/>
        <v>0</v>
      </c>
    </row>
    <row r="219" spans="1:17" s="78" customFormat="1" ht="33" customHeight="1" x14ac:dyDescent="0.25">
      <c r="A219" s="905" t="s">
        <v>358</v>
      </c>
      <c r="B219" s="906"/>
      <c r="C219" s="906"/>
      <c r="D219" s="906"/>
      <c r="E219" s="906"/>
      <c r="F219" s="906"/>
      <c r="G219" s="48">
        <f>G218</f>
        <v>0</v>
      </c>
      <c r="H219" s="48">
        <f>H218</f>
        <v>0</v>
      </c>
      <c r="I219" s="47">
        <f>I206+I211</f>
        <v>0</v>
      </c>
      <c r="J219" s="47">
        <f>J206+J211</f>
        <v>0</v>
      </c>
      <c r="K219" s="19">
        <f t="shared" si="93"/>
        <v>0</v>
      </c>
      <c r="L219" s="46">
        <f t="shared" si="92"/>
        <v>0</v>
      </c>
      <c r="M219" s="87"/>
      <c r="N219" s="47">
        <f>N206+N211</f>
        <v>0</v>
      </c>
      <c r="O219" s="47">
        <f>O206+O211</f>
        <v>0</v>
      </c>
      <c r="P219" s="19">
        <f>M219-O219</f>
        <v>0</v>
      </c>
      <c r="Q219" s="46">
        <f t="shared" si="95"/>
        <v>0</v>
      </c>
    </row>
    <row r="220" spans="1:17" ht="27" customHeight="1" x14ac:dyDescent="0.25">
      <c r="A220" s="975" t="s">
        <v>403</v>
      </c>
      <c r="B220" s="975"/>
      <c r="C220" s="975"/>
      <c r="D220" s="975"/>
      <c r="E220" s="975"/>
      <c r="F220" s="975"/>
      <c r="G220" s="125">
        <f>IFERROR(G219/G221,0)</f>
        <v>0</v>
      </c>
      <c r="H220" s="206">
        <f>IFERROR(H219/H221,0)</f>
        <v>0</v>
      </c>
      <c r="I220" s="114"/>
      <c r="J220" s="114"/>
      <c r="K220" s="114"/>
      <c r="L220" s="115"/>
      <c r="M220" s="87"/>
      <c r="N220" s="114"/>
      <c r="O220" s="114"/>
      <c r="P220" s="114"/>
      <c r="Q220" s="115"/>
    </row>
    <row r="221" spans="1:17" ht="26.15" customHeight="1" x14ac:dyDescent="0.25">
      <c r="A221" s="974" t="s">
        <v>360</v>
      </c>
      <c r="B221" s="974"/>
      <c r="C221" s="974"/>
      <c r="D221" s="974"/>
      <c r="E221" s="974"/>
      <c r="F221" s="974"/>
      <c r="G221" s="49"/>
      <c r="H221" s="50"/>
      <c r="I221" s="49"/>
      <c r="J221" s="49"/>
      <c r="K221" s="49"/>
      <c r="L221" s="49"/>
      <c r="M221" s="87"/>
      <c r="N221" s="49"/>
      <c r="O221" s="49"/>
      <c r="P221" s="49"/>
      <c r="Q221" s="49"/>
    </row>
    <row r="222" spans="1:17" ht="22.4" customHeight="1" x14ac:dyDescent="0.25">
      <c r="A222" s="974" t="s">
        <v>490</v>
      </c>
      <c r="B222" s="974"/>
      <c r="C222" s="974"/>
      <c r="D222" s="974"/>
      <c r="E222" s="974"/>
      <c r="F222" s="974"/>
      <c r="G222" s="49"/>
      <c r="H222" s="50"/>
      <c r="I222" s="49"/>
      <c r="J222" s="49"/>
      <c r="K222" s="49"/>
      <c r="L222" s="49"/>
      <c r="M222" s="87"/>
      <c r="N222" s="49"/>
      <c r="O222" s="49"/>
      <c r="P222" s="49"/>
      <c r="Q222" s="49"/>
    </row>
    <row r="223" spans="1:17" ht="22.4" customHeight="1" x14ac:dyDescent="0.25">
      <c r="A223" s="974" t="s">
        <v>490</v>
      </c>
      <c r="B223" s="974"/>
      <c r="C223" s="974"/>
      <c r="D223" s="974"/>
      <c r="E223" s="974"/>
      <c r="F223" s="974"/>
      <c r="G223" s="49"/>
      <c r="H223" s="50"/>
      <c r="I223" s="49"/>
      <c r="J223" s="49"/>
      <c r="K223" s="49"/>
      <c r="L223" s="49"/>
      <c r="M223" s="87"/>
      <c r="N223" s="49"/>
      <c r="O223" s="49"/>
      <c r="P223" s="49"/>
      <c r="Q223" s="49"/>
    </row>
    <row r="224" spans="1:17" ht="42.65" customHeight="1" x14ac:dyDescent="0.25">
      <c r="A224" s="920" t="s">
        <v>491</v>
      </c>
      <c r="B224" s="920"/>
      <c r="C224" s="920"/>
      <c r="D224" s="920"/>
      <c r="E224" s="920"/>
      <c r="F224" s="920"/>
      <c r="G224" s="126">
        <f>SUM(G221:G222)</f>
        <v>0</v>
      </c>
      <c r="H224" s="207">
        <f>SUM(H221:H222)</f>
        <v>0</v>
      </c>
      <c r="I224" s="51">
        <f>SUM(I221:I222)</f>
        <v>0</v>
      </c>
      <c r="J224" s="51">
        <f>SUM(J221:J222)</f>
        <v>0</v>
      </c>
      <c r="K224" s="51">
        <f>H224-J224</f>
        <v>0</v>
      </c>
      <c r="L224" s="53">
        <f t="shared" ref="L224" si="102">IFERROR(K224/$H224,0)</f>
        <v>0</v>
      </c>
      <c r="M224" s="87"/>
      <c r="N224" s="51">
        <f>SUM(N221:N222)</f>
        <v>0</v>
      </c>
      <c r="O224" s="54">
        <f>SUM(O221:O222)</f>
        <v>0</v>
      </c>
      <c r="P224" s="54">
        <f>H224-O224</f>
        <v>0</v>
      </c>
      <c r="Q224" s="52">
        <f t="shared" ref="Q224" si="103">IFERROR(P224/$H224,0)</f>
        <v>0</v>
      </c>
    </row>
    <row r="225" spans="1:8" ht="56.9" customHeight="1" x14ac:dyDescent="0.25">
      <c r="A225" s="909" t="s">
        <v>404</v>
      </c>
      <c r="B225" s="909"/>
      <c r="C225" s="909"/>
      <c r="D225" s="909"/>
      <c r="E225" s="909"/>
      <c r="F225" s="909"/>
      <c r="G225" s="127"/>
      <c r="H225" s="208"/>
    </row>
    <row r="250" spans="8:8" s="121" customFormat="1" x14ac:dyDescent="0.25">
      <c r="H250" s="122" t="e">
        <f>H249-#REF!</f>
        <v>#REF!</v>
      </c>
    </row>
    <row r="281" spans="8:10" s="121" customFormat="1" x14ac:dyDescent="0.25">
      <c r="H281" s="122"/>
      <c r="I281" s="120"/>
      <c r="J281" s="120">
        <f>J280*$B$10</f>
        <v>0</v>
      </c>
    </row>
    <row r="282" spans="8:10" s="121" customFormat="1" x14ac:dyDescent="0.25">
      <c r="H282" s="122"/>
      <c r="I282" s="120"/>
      <c r="J282" s="120"/>
    </row>
    <row r="283" spans="8:10" s="121" customFormat="1" x14ac:dyDescent="0.25">
      <c r="H283" s="122" t="e">
        <f>H282-#REF!</f>
        <v>#REF!</v>
      </c>
      <c r="I283" s="120"/>
      <c r="J283" s="120"/>
    </row>
  </sheetData>
  <sheetProtection insertHyperlinks="0" sort="0" autoFilter="0"/>
  <mergeCells count="79">
    <mergeCell ref="D190:F190"/>
    <mergeCell ref="A194:F194"/>
    <mergeCell ref="B195:H195"/>
    <mergeCell ref="D196:F196"/>
    <mergeCell ref="B183:H183"/>
    <mergeCell ref="D184:F184"/>
    <mergeCell ref="A173:F173"/>
    <mergeCell ref="B174:H174"/>
    <mergeCell ref="D175:F175"/>
    <mergeCell ref="A182:F182"/>
    <mergeCell ref="D187:F187"/>
    <mergeCell ref="B163:H163"/>
    <mergeCell ref="D164:F164"/>
    <mergeCell ref="A224:F224"/>
    <mergeCell ref="A225:F225"/>
    <mergeCell ref="A202:F202"/>
    <mergeCell ref="A204:H204"/>
    <mergeCell ref="B205:H205"/>
    <mergeCell ref="D206:F206"/>
    <mergeCell ref="D211:F211"/>
    <mergeCell ref="A218:F218"/>
    <mergeCell ref="A223:F223"/>
    <mergeCell ref="A219:F219"/>
    <mergeCell ref="A220:F220"/>
    <mergeCell ref="A221:F221"/>
    <mergeCell ref="A222:F222"/>
    <mergeCell ref="A201:F201"/>
    <mergeCell ref="D168:F168"/>
    <mergeCell ref="D135:F135"/>
    <mergeCell ref="D36:F36"/>
    <mergeCell ref="D45:F45"/>
    <mergeCell ref="D54:F54"/>
    <mergeCell ref="D63:F63"/>
    <mergeCell ref="D72:F72"/>
    <mergeCell ref="D81:F81"/>
    <mergeCell ref="D90:F90"/>
    <mergeCell ref="D99:F99"/>
    <mergeCell ref="D108:F108"/>
    <mergeCell ref="D117:F117"/>
    <mergeCell ref="D126:F126"/>
    <mergeCell ref="D144:F144"/>
    <mergeCell ref="D153:F153"/>
    <mergeCell ref="A162:F162"/>
    <mergeCell ref="B35:H35"/>
    <mergeCell ref="I13:M13"/>
    <mergeCell ref="N13:R13"/>
    <mergeCell ref="I14:J14"/>
    <mergeCell ref="M14:M15"/>
    <mergeCell ref="N14:O14"/>
    <mergeCell ref="R14:R15"/>
    <mergeCell ref="G13:H14"/>
    <mergeCell ref="A17:H17"/>
    <mergeCell ref="B18:H18"/>
    <mergeCell ref="D20:F20"/>
    <mergeCell ref="D27:F27"/>
    <mergeCell ref="A34:F34"/>
    <mergeCell ref="A13:B15"/>
    <mergeCell ref="D13:D15"/>
    <mergeCell ref="E13:E15"/>
    <mergeCell ref="F13:F14"/>
    <mergeCell ref="C13:C15"/>
    <mergeCell ref="A2:B2"/>
    <mergeCell ref="A3:B3"/>
    <mergeCell ref="A4:B4"/>
    <mergeCell ref="C2:K2"/>
    <mergeCell ref="C4:K4"/>
    <mergeCell ref="D7:F7"/>
    <mergeCell ref="D8:F8"/>
    <mergeCell ref="D9:F9"/>
    <mergeCell ref="A6:F6"/>
    <mergeCell ref="H7:K7"/>
    <mergeCell ref="H8:K8"/>
    <mergeCell ref="H9:K9"/>
    <mergeCell ref="M3:N3"/>
    <mergeCell ref="C3:K3"/>
    <mergeCell ref="A5:B5"/>
    <mergeCell ref="C5:F5"/>
    <mergeCell ref="H6:K6"/>
    <mergeCell ref="G5:K5"/>
  </mergeCells>
  <conditionalFormatting sqref="G220:H220">
    <cfRule type="cellIs" dxfId="135" priority="29" operator="greaterThan">
      <formula>0.15</formula>
    </cfRule>
  </conditionalFormatting>
  <conditionalFormatting sqref="L11:L13 L16:L201 L203:L218 L220:L223 L225:L1048576">
    <cfRule type="cellIs" dxfId="134" priority="37" operator="lessThan">
      <formula>-110</formula>
    </cfRule>
    <cfRule type="cellIs" dxfId="133" priority="38" operator="greaterThan">
      <formula>110</formula>
    </cfRule>
    <cfRule type="cellIs" dxfId="132" priority="39" operator="greaterThan">
      <formula>1.1</formula>
    </cfRule>
  </conditionalFormatting>
  <conditionalFormatting sqref="Q34">
    <cfRule type="cellIs" dxfId="131" priority="33" operator="lessThan">
      <formula>-110</formula>
    </cfRule>
    <cfRule type="cellIs" dxfId="130" priority="34" operator="greaterThan">
      <formula>110</formula>
    </cfRule>
    <cfRule type="cellIs" dxfId="129" priority="35" operator="greaterThan">
      <formula>1.1</formula>
    </cfRule>
  </conditionalFormatting>
  <conditionalFormatting sqref="Q162">
    <cfRule type="cellIs" dxfId="128" priority="26" operator="lessThan">
      <formula>-110</formula>
    </cfRule>
    <cfRule type="cellIs" dxfId="127" priority="27" operator="greaterThan">
      <formula>110</formula>
    </cfRule>
    <cfRule type="cellIs" dxfId="126" priority="28" operator="greaterThan">
      <formula>1.1</formula>
    </cfRule>
  </conditionalFormatting>
  <conditionalFormatting sqref="Q173">
    <cfRule type="cellIs" dxfId="125" priority="23" operator="lessThan">
      <formula>-110</formula>
    </cfRule>
    <cfRule type="cellIs" dxfId="124" priority="24" operator="greaterThan">
      <formula>110</formula>
    </cfRule>
    <cfRule type="cellIs" dxfId="123" priority="25" operator="greaterThan">
      <formula>1.1</formula>
    </cfRule>
  </conditionalFormatting>
  <conditionalFormatting sqref="Q182">
    <cfRule type="cellIs" dxfId="122" priority="20" operator="lessThan">
      <formula>-110</formula>
    </cfRule>
    <cfRule type="cellIs" dxfId="121" priority="21" operator="greaterThan">
      <formula>110</formula>
    </cfRule>
    <cfRule type="cellIs" dxfId="120" priority="22" operator="greaterThan">
      <formula>1.1</formula>
    </cfRule>
  </conditionalFormatting>
  <conditionalFormatting sqref="Q194">
    <cfRule type="cellIs" dxfId="119" priority="17" operator="lessThan">
      <formula>-110</formula>
    </cfRule>
    <cfRule type="cellIs" dxfId="118" priority="18" operator="greaterThan">
      <formula>110</formula>
    </cfRule>
    <cfRule type="cellIs" dxfId="117" priority="19" operator="greaterThan">
      <formula>1.1</formula>
    </cfRule>
  </conditionalFormatting>
  <conditionalFormatting sqref="Q201">
    <cfRule type="cellIs" dxfId="116" priority="14" operator="lessThan">
      <formula>-110</formula>
    </cfRule>
    <cfRule type="cellIs" dxfId="115" priority="15" operator="greaterThan">
      <formula>110</formula>
    </cfRule>
    <cfRule type="cellIs" dxfId="114" priority="16" operator="greaterThan">
      <formula>1.1</formula>
    </cfRule>
  </conditionalFormatting>
  <conditionalFormatting sqref="Q218">
    <cfRule type="cellIs" dxfId="113" priority="11" operator="lessThan">
      <formula>-110</formula>
    </cfRule>
    <cfRule type="cellIs" dxfId="112" priority="12" operator="greaterThan">
      <formula>110</formula>
    </cfRule>
    <cfRule type="cellIs" dxfId="111" priority="13" operator="greaterThan">
      <formula>1.1</formula>
    </cfRule>
  </conditionalFormatting>
  <conditionalFormatting sqref="Q221:Q223">
    <cfRule type="cellIs" dxfId="110" priority="30" operator="lessThan">
      <formula>-110</formula>
    </cfRule>
    <cfRule type="cellIs" dxfId="109" priority="31" operator="greaterThan">
      <formula>110</formula>
    </cfRule>
    <cfRule type="cellIs" dxfId="108" priority="32" operator="greaterThan">
      <formula>1.1</formula>
    </cfRule>
  </conditionalFormatting>
  <conditionalFormatting sqref="AH1:AH9">
    <cfRule type="cellIs" dxfId="107" priority="1" operator="lessThan">
      <formula>-110</formula>
    </cfRule>
    <cfRule type="cellIs" dxfId="106" priority="2" operator="greaterThan">
      <formula>110</formula>
    </cfRule>
  </conditionalFormatting>
  <conditionalFormatting sqref="AH1:AI9">
    <cfRule type="cellIs" dxfId="105" priority="3" operator="greaterThan">
      <formula>1.1</formula>
    </cfRule>
  </conditionalFormatting>
  <conditionalFormatting sqref="AI1:AI9">
    <cfRule type="cellIs" dxfId="104" priority="6" operator="lessThan">
      <formula>-1.1</formula>
    </cfRule>
  </conditionalFormatting>
  <conditionalFormatting sqref="BL1:BL9">
    <cfRule type="cellIs" dxfId="103" priority="4" operator="lessThan">
      <formula>-1.1</formula>
    </cfRule>
    <cfRule type="cellIs" dxfId="102"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99D-6D25-4D48-902E-31DA22C3C5F1}">
  <dimension ref="A1:R283"/>
  <sheetViews>
    <sheetView showGridLines="0" showZeros="0" topLeftCell="C204" zoomScale="70" zoomScaleNormal="70" workbookViewId="0">
      <selection activeCell="H9" sqref="H9:K9"/>
    </sheetView>
  </sheetViews>
  <sheetFormatPr defaultColWidth="14.453125" defaultRowHeight="12.5" x14ac:dyDescent="0.25"/>
  <cols>
    <col min="1" max="1" width="11.453125" style="4" customWidth="1"/>
    <col min="2" max="3" width="45.54296875" style="189" customWidth="1"/>
    <col min="4" max="4" width="13.54296875" style="68" customWidth="1"/>
    <col min="5" max="5" width="12.453125" style="68" customWidth="1"/>
    <col min="6" max="6" width="16.453125" style="68" customWidth="1"/>
    <col min="7" max="7" width="18.54296875" style="116" customWidth="1"/>
    <col min="8" max="8" width="18.54296875" style="209" customWidth="1"/>
    <col min="9" max="10" width="15.54296875" style="116" customWidth="1"/>
    <col min="11" max="11" width="18.453125" style="117" customWidth="1"/>
    <col min="12" max="12" width="15.54296875" style="118" customWidth="1"/>
    <col min="13" max="13" width="45.453125" style="119" customWidth="1"/>
    <col min="14" max="14" width="26.453125" style="116" customWidth="1"/>
    <col min="15" max="15" width="15.54296875" style="116" customWidth="1"/>
    <col min="16" max="16" width="19.453125" style="117" customWidth="1"/>
    <col min="17" max="17" width="18.453125" style="118" customWidth="1"/>
    <col min="18" max="18" width="49.453125" style="119" customWidth="1"/>
    <col min="19" max="19" width="14.453125" style="68" customWidth="1"/>
    <col min="20" max="16384" width="14.453125" style="68"/>
  </cols>
  <sheetData>
    <row r="1" spans="1:18" s="62" customFormat="1" ht="18.649999999999999" customHeight="1" x14ac:dyDescent="0.45">
      <c r="A1" s="238" t="s">
        <v>112</v>
      </c>
      <c r="B1" s="239">
        <v>7.4999999999999997E-2</v>
      </c>
      <c r="C1" s="239"/>
      <c r="D1" s="239"/>
      <c r="E1" s="240"/>
      <c r="F1" s="241"/>
      <c r="G1" s="242"/>
      <c r="H1" s="243"/>
      <c r="I1" s="244"/>
      <c r="J1" s="245"/>
      <c r="K1" s="245"/>
      <c r="L1" s="254"/>
      <c r="M1" s="246"/>
      <c r="N1" s="246"/>
      <c r="O1" s="246"/>
      <c r="P1" s="246"/>
      <c r="Q1" s="246"/>
      <c r="R1" s="246"/>
    </row>
    <row r="2" spans="1:18" ht="27" customHeight="1" x14ac:dyDescent="0.25">
      <c r="A2" s="933" t="s">
        <v>364</v>
      </c>
      <c r="B2" s="934"/>
      <c r="C2" s="932" t="s">
        <v>412</v>
      </c>
      <c r="D2" s="932"/>
      <c r="E2" s="932"/>
      <c r="F2" s="932"/>
      <c r="G2" s="932"/>
      <c r="H2" s="932"/>
      <c r="I2" s="932"/>
      <c r="J2" s="932"/>
      <c r="K2" s="932"/>
      <c r="Q2" s="256"/>
      <c r="R2" s="248"/>
    </row>
    <row r="3" spans="1:18" ht="27" customHeight="1" x14ac:dyDescent="0.25">
      <c r="A3" s="933" t="s">
        <v>365</v>
      </c>
      <c r="B3" s="934"/>
      <c r="C3" s="932"/>
      <c r="D3" s="932"/>
      <c r="E3" s="932"/>
      <c r="F3" s="932"/>
      <c r="G3" s="932"/>
      <c r="H3" s="932"/>
      <c r="I3" s="932"/>
      <c r="J3" s="932"/>
      <c r="K3" s="932"/>
      <c r="L3" s="247"/>
      <c r="M3" s="930" t="s">
        <v>413</v>
      </c>
      <c r="N3" s="931"/>
      <c r="O3" s="209"/>
      <c r="Q3" s="256"/>
      <c r="R3" s="250"/>
    </row>
    <row r="4" spans="1:18" ht="27" customHeight="1" x14ac:dyDescent="0.55000000000000004">
      <c r="A4" s="933" t="s">
        <v>414</v>
      </c>
      <c r="B4" s="934"/>
      <c r="C4" s="935"/>
      <c r="D4" s="936"/>
      <c r="E4" s="936"/>
      <c r="F4" s="936"/>
      <c r="G4" s="936"/>
      <c r="H4" s="936"/>
      <c r="I4" s="936"/>
      <c r="J4" s="936"/>
      <c r="K4" s="937"/>
      <c r="L4" s="249"/>
      <c r="M4" s="261" t="s">
        <v>415</v>
      </c>
      <c r="N4" s="255" t="e">
        <f>H283</f>
        <v>#REF!</v>
      </c>
      <c r="O4" s="209"/>
      <c r="Q4" s="256"/>
      <c r="R4" s="250"/>
    </row>
    <row r="5" spans="1:18" ht="23.5" customHeight="1" x14ac:dyDescent="0.55000000000000004">
      <c r="A5" s="933" t="s">
        <v>416</v>
      </c>
      <c r="B5" s="934"/>
      <c r="C5" s="935"/>
      <c r="D5" s="936"/>
      <c r="E5" s="936"/>
      <c r="F5" s="937"/>
      <c r="G5" s="938" t="s">
        <v>417</v>
      </c>
      <c r="H5" s="939"/>
      <c r="I5" s="939"/>
      <c r="J5" s="939"/>
      <c r="K5" s="940"/>
      <c r="L5" s="249"/>
      <c r="M5" s="261" t="s">
        <v>418</v>
      </c>
      <c r="N5" s="255"/>
      <c r="O5" s="209"/>
      <c r="Q5" s="256"/>
      <c r="R5" s="250"/>
    </row>
    <row r="6" spans="1:18" ht="27" customHeight="1" x14ac:dyDescent="0.55000000000000004">
      <c r="A6" s="935" t="s">
        <v>419</v>
      </c>
      <c r="B6" s="936"/>
      <c r="C6" s="936"/>
      <c r="D6" s="936"/>
      <c r="E6" s="936"/>
      <c r="F6" s="937"/>
      <c r="G6" s="252" t="s">
        <v>420</v>
      </c>
      <c r="H6" s="938"/>
      <c r="I6" s="939"/>
      <c r="J6" s="939"/>
      <c r="K6" s="940"/>
      <c r="L6" s="249"/>
      <c r="M6" s="261" t="s">
        <v>421</v>
      </c>
      <c r="N6" s="255">
        <f>J282</f>
        <v>0</v>
      </c>
      <c r="O6" s="209"/>
      <c r="Q6" s="256"/>
      <c r="R6" s="250"/>
    </row>
    <row r="7" spans="1:18" ht="44.5" customHeight="1" x14ac:dyDescent="0.55000000000000004">
      <c r="A7" s="263" t="s">
        <v>422</v>
      </c>
      <c r="B7" s="263"/>
      <c r="C7" s="262" t="s">
        <v>423</v>
      </c>
      <c r="D7" s="935"/>
      <c r="E7" s="936"/>
      <c r="F7" s="937"/>
      <c r="G7" s="253" t="s">
        <v>424</v>
      </c>
      <c r="H7" s="938"/>
      <c r="I7" s="939"/>
      <c r="J7" s="939"/>
      <c r="K7" s="940"/>
      <c r="L7" s="249"/>
      <c r="M7" s="261" t="s">
        <v>425</v>
      </c>
      <c r="N7" s="255">
        <f>N5-N6</f>
        <v>0</v>
      </c>
      <c r="O7" s="209"/>
      <c r="Q7" s="256"/>
      <c r="R7" s="250"/>
    </row>
    <row r="8" spans="1:18" ht="49.4" customHeight="1" x14ac:dyDescent="0.55000000000000004">
      <c r="A8" s="263" t="s">
        <v>422</v>
      </c>
      <c r="B8" s="263"/>
      <c r="C8" s="262" t="s">
        <v>423</v>
      </c>
      <c r="D8" s="935"/>
      <c r="E8" s="936"/>
      <c r="F8" s="937"/>
      <c r="G8" s="253" t="s">
        <v>426</v>
      </c>
      <c r="H8" s="938"/>
      <c r="I8" s="939"/>
      <c r="J8" s="939"/>
      <c r="K8" s="940"/>
      <c r="L8" s="249"/>
      <c r="M8" s="261" t="s">
        <v>427</v>
      </c>
      <c r="N8" s="255">
        <f>N5-N6</f>
        <v>0</v>
      </c>
      <c r="O8" s="209"/>
      <c r="Q8" s="256"/>
      <c r="R8" s="250"/>
    </row>
    <row r="9" spans="1:18" ht="43.4" customHeight="1" x14ac:dyDescent="0.5">
      <c r="A9" s="263" t="s">
        <v>422</v>
      </c>
      <c r="B9" s="263"/>
      <c r="C9" s="262" t="s">
        <v>423</v>
      </c>
      <c r="D9" s="935"/>
      <c r="E9" s="936"/>
      <c r="F9" s="937"/>
      <c r="G9" s="253" t="s">
        <v>428</v>
      </c>
      <c r="H9" s="938"/>
      <c r="I9" s="939"/>
      <c r="J9" s="939"/>
      <c r="K9" s="940"/>
      <c r="L9" s="249"/>
      <c r="M9" s="259"/>
      <c r="N9" s="249"/>
      <c r="O9" s="209"/>
      <c r="Q9" s="256"/>
      <c r="R9" s="250"/>
    </row>
    <row r="10" spans="1:18" s="62" customFormat="1" ht="24" customHeight="1" x14ac:dyDescent="0.5">
      <c r="A10" s="9" t="s">
        <v>112</v>
      </c>
      <c r="B10" s="184">
        <v>7.4999999999999997E-2</v>
      </c>
      <c r="C10" s="184"/>
      <c r="D10" s="55"/>
      <c r="E10" s="56"/>
      <c r="F10" s="57"/>
      <c r="G10" s="58"/>
      <c r="H10" s="203"/>
      <c r="I10" s="58"/>
      <c r="L10" s="249"/>
      <c r="M10" s="259"/>
      <c r="N10" s="249"/>
      <c r="O10" s="203"/>
      <c r="P10" s="59"/>
      <c r="Q10" s="60"/>
      <c r="R10" s="61"/>
    </row>
    <row r="11" spans="1:18" ht="18" x14ac:dyDescent="0.25">
      <c r="A11" s="10"/>
      <c r="B11" s="185"/>
      <c r="C11" s="185"/>
      <c r="E11" s="63"/>
      <c r="F11" s="63"/>
      <c r="G11" s="63"/>
      <c r="H11" s="204"/>
      <c r="I11" s="64"/>
      <c r="J11" s="64"/>
      <c r="K11" s="65"/>
      <c r="L11" s="66"/>
      <c r="M11" s="260"/>
      <c r="N11" s="202"/>
      <c r="O11" s="202"/>
      <c r="P11" s="65"/>
      <c r="Q11" s="66"/>
      <c r="R11" s="67"/>
    </row>
    <row r="12" spans="1:18" ht="40.4" customHeight="1" thickBot="1" x14ac:dyDescent="0.3">
      <c r="A12" s="9" t="s">
        <v>429</v>
      </c>
      <c r="B12" s="184">
        <v>0.03</v>
      </c>
      <c r="C12" s="251"/>
      <c r="E12" s="63"/>
      <c r="F12" s="63"/>
      <c r="G12" s="63"/>
      <c r="H12" s="204"/>
      <c r="I12" s="69"/>
      <c r="J12" s="69"/>
      <c r="K12" s="70"/>
      <c r="L12" s="71"/>
      <c r="M12" s="72"/>
      <c r="N12" s="69"/>
      <c r="O12" s="69"/>
      <c r="P12" s="70"/>
      <c r="Q12" s="71"/>
      <c r="R12" s="72"/>
    </row>
    <row r="13" spans="1:18" ht="34.4" customHeight="1" x14ac:dyDescent="0.25">
      <c r="A13" s="965" t="s">
        <v>118</v>
      </c>
      <c r="B13" s="966"/>
      <c r="C13" s="943" t="s">
        <v>430</v>
      </c>
      <c r="D13" s="969" t="s">
        <v>119</v>
      </c>
      <c r="E13" s="971" t="s">
        <v>120</v>
      </c>
      <c r="F13" s="941" t="s">
        <v>121</v>
      </c>
      <c r="G13" s="958" t="s">
        <v>122</v>
      </c>
      <c r="H13" s="959"/>
      <c r="I13" s="945" t="s">
        <v>431</v>
      </c>
      <c r="J13" s="946"/>
      <c r="K13" s="946"/>
      <c r="L13" s="946"/>
      <c r="M13" s="947"/>
      <c r="N13" s="948" t="s">
        <v>432</v>
      </c>
      <c r="O13" s="949"/>
      <c r="P13" s="949"/>
      <c r="Q13" s="949"/>
      <c r="R13" s="949"/>
    </row>
    <row r="14" spans="1:18" ht="37.4" customHeight="1" x14ac:dyDescent="0.25">
      <c r="A14" s="967"/>
      <c r="B14" s="968"/>
      <c r="C14" s="944"/>
      <c r="D14" s="970"/>
      <c r="E14" s="972"/>
      <c r="F14" s="942"/>
      <c r="G14" s="960"/>
      <c r="H14" s="961"/>
      <c r="I14" s="950" t="s">
        <v>127</v>
      </c>
      <c r="J14" s="951"/>
      <c r="K14" s="11" t="s">
        <v>128</v>
      </c>
      <c r="L14" s="12" t="s">
        <v>128</v>
      </c>
      <c r="M14" s="952" t="s">
        <v>129</v>
      </c>
      <c r="N14" s="954" t="s">
        <v>127</v>
      </c>
      <c r="O14" s="955"/>
      <c r="P14" s="14" t="s">
        <v>128</v>
      </c>
      <c r="Q14" s="15" t="s">
        <v>128</v>
      </c>
      <c r="R14" s="956" t="s">
        <v>129</v>
      </c>
    </row>
    <row r="15" spans="1:18" ht="62.9" customHeight="1" x14ac:dyDescent="0.25">
      <c r="A15" s="967"/>
      <c r="B15" s="968"/>
      <c r="C15" s="944"/>
      <c r="D15" s="970"/>
      <c r="E15" s="972"/>
      <c r="F15" s="73" t="s">
        <v>131</v>
      </c>
      <c r="G15" s="74" t="s">
        <v>131</v>
      </c>
      <c r="H15" s="205" t="s">
        <v>86</v>
      </c>
      <c r="I15" s="74" t="s">
        <v>131</v>
      </c>
      <c r="J15" s="16" t="s">
        <v>86</v>
      </c>
      <c r="K15" s="16" t="s">
        <v>86</v>
      </c>
      <c r="L15" s="17" t="s">
        <v>132</v>
      </c>
      <c r="M15" s="953"/>
      <c r="N15" s="74" t="s">
        <v>131</v>
      </c>
      <c r="O15" s="16" t="s">
        <v>86</v>
      </c>
      <c r="P15" s="16" t="s">
        <v>86</v>
      </c>
      <c r="Q15" s="18" t="s">
        <v>132</v>
      </c>
      <c r="R15" s="957"/>
    </row>
    <row r="17" spans="1:17" s="78" customFormat="1" ht="33" customHeight="1" thickBot="1" x14ac:dyDescent="0.3">
      <c r="A17" s="902" t="s">
        <v>133</v>
      </c>
      <c r="B17" s="902"/>
      <c r="C17" s="902"/>
      <c r="D17" s="902"/>
      <c r="E17" s="902"/>
      <c r="F17" s="902"/>
      <c r="G17" s="902"/>
      <c r="H17" s="902"/>
      <c r="I17" s="75"/>
      <c r="J17" s="75"/>
      <c r="K17" s="75"/>
      <c r="L17" s="76"/>
      <c r="M17" s="77"/>
      <c r="N17" s="75"/>
      <c r="O17" s="75"/>
      <c r="P17" s="75"/>
      <c r="Q17" s="76"/>
    </row>
    <row r="18" spans="1:17" ht="22.4" customHeight="1" x14ac:dyDescent="0.25">
      <c r="A18" s="128">
        <v>1</v>
      </c>
      <c r="B18" s="962" t="s">
        <v>368</v>
      </c>
      <c r="C18" s="962"/>
      <c r="D18" s="962"/>
      <c r="E18" s="962"/>
      <c r="F18" s="962"/>
      <c r="G18" s="962"/>
      <c r="H18" s="962"/>
      <c r="I18" s="80"/>
      <c r="J18" s="81"/>
      <c r="K18" s="81"/>
      <c r="L18" s="82"/>
      <c r="M18" s="83"/>
      <c r="N18" s="80"/>
      <c r="O18" s="81"/>
      <c r="P18" s="81"/>
      <c r="Q18" s="82"/>
    </row>
    <row r="19" spans="1:17" x14ac:dyDescent="0.25">
      <c r="A19" s="20" t="s">
        <v>369</v>
      </c>
      <c r="B19" s="178" t="s">
        <v>33</v>
      </c>
      <c r="C19" s="178"/>
      <c r="D19" s="86"/>
      <c r="E19" s="86"/>
      <c r="F19" s="85"/>
      <c r="G19" s="21">
        <f>(E19*F19)</f>
        <v>0</v>
      </c>
      <c r="H19" s="156">
        <f>G19*'Consolidated Budget(old one)'!$I$10</f>
        <v>0</v>
      </c>
      <c r="I19" s="88"/>
      <c r="J19" s="89"/>
      <c r="K19" s="22">
        <f>H19-J19</f>
        <v>0</v>
      </c>
      <c r="L19" s="23">
        <f>IFERROR(K19/$H19,0)</f>
        <v>0</v>
      </c>
      <c r="M19" s="87"/>
      <c r="N19" s="88"/>
      <c r="O19" s="89"/>
      <c r="P19" s="22">
        <f>$H19-O19</f>
        <v>0</v>
      </c>
      <c r="Q19" s="23">
        <f>IFERROR(P19/$H19,0)</f>
        <v>0</v>
      </c>
    </row>
    <row r="20" spans="1:17" ht="13" x14ac:dyDescent="0.25">
      <c r="A20" s="24" t="s">
        <v>433</v>
      </c>
      <c r="B20" s="25" t="s">
        <v>434</v>
      </c>
      <c r="C20" s="25"/>
      <c r="D20" s="963"/>
      <c r="E20" s="963"/>
      <c r="F20" s="963"/>
      <c r="G20" s="26">
        <f t="shared" ref="G20:K20" si="0">SUM(G21:G26)</f>
        <v>0</v>
      </c>
      <c r="H20" s="26">
        <f t="shared" si="0"/>
        <v>0</v>
      </c>
      <c r="I20" s="26">
        <f t="shared" si="0"/>
        <v>0</v>
      </c>
      <c r="J20" s="26">
        <f t="shared" si="0"/>
        <v>0</v>
      </c>
      <c r="K20" s="26">
        <f t="shared" si="0"/>
        <v>0</v>
      </c>
      <c r="L20" s="27">
        <f>SUM(L21:L46)</f>
        <v>0</v>
      </c>
      <c r="M20" s="87"/>
      <c r="N20" s="26">
        <f t="shared" ref="N20:Q20" si="1">SUM(N21:N26)</f>
        <v>0</v>
      </c>
      <c r="O20" s="26">
        <f t="shared" si="1"/>
        <v>0</v>
      </c>
      <c r="P20" s="26">
        <f t="shared" si="1"/>
        <v>0</v>
      </c>
      <c r="Q20" s="27">
        <f t="shared" si="1"/>
        <v>0</v>
      </c>
    </row>
    <row r="21" spans="1:17" x14ac:dyDescent="0.25">
      <c r="A21" s="28" t="s">
        <v>435</v>
      </c>
      <c r="B21" s="111"/>
      <c r="C21" s="111"/>
      <c r="D21" s="93"/>
      <c r="E21" s="93"/>
      <c r="F21" s="92"/>
      <c r="G21" s="29">
        <f t="shared" ref="G21:G26" si="2">E21*F21</f>
        <v>0</v>
      </c>
      <c r="H21" s="156">
        <f>G21*'Consolidated Budget(old one)'!$I$10</f>
        <v>0</v>
      </c>
      <c r="I21" s="94"/>
      <c r="J21" s="95"/>
      <c r="K21" s="30">
        <f t="shared" ref="K21:K26" si="3">H21-J21</f>
        <v>0</v>
      </c>
      <c r="L21" s="31">
        <f t="shared" ref="L21:L103" si="4">IFERROR(K21/$H21,0)</f>
        <v>0</v>
      </c>
      <c r="M21" s="87"/>
      <c r="N21" s="94"/>
      <c r="O21" s="95"/>
      <c r="P21" s="22">
        <f t="shared" ref="P21:P26" si="5">$H21-O21</f>
        <v>0</v>
      </c>
      <c r="Q21" s="23">
        <f>IFERROR(P21/$H21,0)</f>
        <v>0</v>
      </c>
    </row>
    <row r="22" spans="1:17" x14ac:dyDescent="0.25">
      <c r="A22" s="20" t="s">
        <v>436</v>
      </c>
      <c r="B22" s="102"/>
      <c r="C22" s="102"/>
      <c r="D22" s="86"/>
      <c r="E22" s="86"/>
      <c r="F22" s="85"/>
      <c r="G22" s="21">
        <f t="shared" si="2"/>
        <v>0</v>
      </c>
      <c r="H22" s="156">
        <f>G22*'Consolidated Budget(old one)'!$I$10</f>
        <v>0</v>
      </c>
      <c r="I22" s="88"/>
      <c r="J22" s="89"/>
      <c r="K22" s="22">
        <f t="shared" si="3"/>
        <v>0</v>
      </c>
      <c r="L22" s="23">
        <f t="shared" si="4"/>
        <v>0</v>
      </c>
      <c r="M22" s="87"/>
      <c r="N22" s="88"/>
      <c r="O22" s="89"/>
      <c r="P22" s="22">
        <f t="shared" si="5"/>
        <v>0</v>
      </c>
      <c r="Q22" s="23">
        <f t="shared" ref="Q22:Q33" si="6">IFERROR(P22/$H22,0)</f>
        <v>0</v>
      </c>
    </row>
    <row r="23" spans="1:17" x14ac:dyDescent="0.25">
      <c r="A23" s="20" t="s">
        <v>437</v>
      </c>
      <c r="B23" s="102"/>
      <c r="C23" s="102"/>
      <c r="D23" s="86"/>
      <c r="E23" s="86"/>
      <c r="F23" s="85"/>
      <c r="G23" s="21">
        <f t="shared" si="2"/>
        <v>0</v>
      </c>
      <c r="H23" s="156">
        <f>G23*'Consolidated Budget(old one)'!$I$10</f>
        <v>0</v>
      </c>
      <c r="I23" s="88"/>
      <c r="J23" s="96"/>
      <c r="K23" s="22">
        <f t="shared" si="3"/>
        <v>0</v>
      </c>
      <c r="L23" s="23">
        <f t="shared" si="4"/>
        <v>0</v>
      </c>
      <c r="M23" s="87"/>
      <c r="N23" s="88"/>
      <c r="O23" s="89"/>
      <c r="P23" s="22">
        <f t="shared" si="5"/>
        <v>0</v>
      </c>
      <c r="Q23" s="23">
        <f t="shared" si="6"/>
        <v>0</v>
      </c>
    </row>
    <row r="24" spans="1:17" x14ac:dyDescent="0.25">
      <c r="A24" s="20" t="s">
        <v>438</v>
      </c>
      <c r="B24" s="102"/>
      <c r="C24" s="102"/>
      <c r="D24" s="86"/>
      <c r="E24" s="86"/>
      <c r="F24" s="85"/>
      <c r="G24" s="21">
        <f t="shared" si="2"/>
        <v>0</v>
      </c>
      <c r="H24" s="156">
        <f>G24*'Consolidated Budget(old one)'!$I$10</f>
        <v>0</v>
      </c>
      <c r="I24" s="88"/>
      <c r="J24" s="89"/>
      <c r="K24" s="22">
        <f t="shared" si="3"/>
        <v>0</v>
      </c>
      <c r="L24" s="23">
        <f t="shared" si="4"/>
        <v>0</v>
      </c>
      <c r="M24" s="87"/>
      <c r="N24" s="88"/>
      <c r="O24" s="89"/>
      <c r="P24" s="22">
        <f t="shared" si="5"/>
        <v>0</v>
      </c>
      <c r="Q24" s="23">
        <f t="shared" si="6"/>
        <v>0</v>
      </c>
    </row>
    <row r="25" spans="1:17" x14ac:dyDescent="0.25">
      <c r="A25" s="20" t="s">
        <v>439</v>
      </c>
      <c r="B25" s="102"/>
      <c r="C25" s="102"/>
      <c r="D25" s="86"/>
      <c r="E25" s="86"/>
      <c r="F25" s="85"/>
      <c r="G25" s="21">
        <f t="shared" si="2"/>
        <v>0</v>
      </c>
      <c r="H25" s="156">
        <f>G25*'Consolidated Budget(old one)'!$I$10</f>
        <v>0</v>
      </c>
      <c r="I25" s="88"/>
      <c r="J25" s="89"/>
      <c r="K25" s="22">
        <f t="shared" si="3"/>
        <v>0</v>
      </c>
      <c r="L25" s="23">
        <f t="shared" si="4"/>
        <v>0</v>
      </c>
      <c r="M25" s="87"/>
      <c r="N25" s="88"/>
      <c r="O25" s="89"/>
      <c r="P25" s="22">
        <f t="shared" si="5"/>
        <v>0</v>
      </c>
      <c r="Q25" s="23">
        <f t="shared" si="6"/>
        <v>0</v>
      </c>
    </row>
    <row r="26" spans="1:17" x14ac:dyDescent="0.25">
      <c r="A26" s="20" t="s">
        <v>440</v>
      </c>
      <c r="B26" s="102"/>
      <c r="C26" s="102"/>
      <c r="D26" s="86"/>
      <c r="E26" s="86"/>
      <c r="F26" s="85"/>
      <c r="G26" s="21">
        <f t="shared" si="2"/>
        <v>0</v>
      </c>
      <c r="H26" s="156">
        <f>G26*'Consolidated Budget(old one)'!$I$10</f>
        <v>0</v>
      </c>
      <c r="I26" s="88"/>
      <c r="J26" s="89"/>
      <c r="K26" s="22">
        <f t="shared" si="3"/>
        <v>0</v>
      </c>
      <c r="L26" s="23">
        <f t="shared" si="4"/>
        <v>0</v>
      </c>
      <c r="M26" s="87"/>
      <c r="N26" s="88"/>
      <c r="O26" s="89"/>
      <c r="P26" s="22">
        <f t="shared" si="5"/>
        <v>0</v>
      </c>
      <c r="Q26" s="23">
        <f t="shared" si="6"/>
        <v>0</v>
      </c>
    </row>
    <row r="27" spans="1:17" ht="13" x14ac:dyDescent="0.25">
      <c r="A27" s="24" t="s">
        <v>441</v>
      </c>
      <c r="B27" s="25" t="s">
        <v>442</v>
      </c>
      <c r="C27" s="25"/>
      <c r="D27" s="963"/>
      <c r="E27" s="963"/>
      <c r="F27" s="963"/>
      <c r="G27" s="26">
        <f>SUM(G28:G33)</f>
        <v>0</v>
      </c>
      <c r="H27" s="26">
        <f>SUM(H28:H33)</f>
        <v>0</v>
      </c>
      <c r="I27" s="26">
        <f t="shared" ref="I27:L27" si="7">SUM(I28:I33)</f>
        <v>0</v>
      </c>
      <c r="J27" s="26">
        <f t="shared" si="7"/>
        <v>0</v>
      </c>
      <c r="K27" s="26">
        <f t="shared" si="7"/>
        <v>0</v>
      </c>
      <c r="L27" s="27">
        <f t="shared" si="7"/>
        <v>0</v>
      </c>
      <c r="M27" s="87"/>
      <c r="N27" s="26">
        <f t="shared" ref="N27:Q27" si="8">SUM(N28:N33)</f>
        <v>0</v>
      </c>
      <c r="O27" s="26">
        <f t="shared" si="8"/>
        <v>0</v>
      </c>
      <c r="P27" s="26">
        <f t="shared" si="8"/>
        <v>0</v>
      </c>
      <c r="Q27" s="27">
        <f t="shared" si="8"/>
        <v>0</v>
      </c>
    </row>
    <row r="28" spans="1:17" x14ac:dyDescent="0.25">
      <c r="A28" s="28" t="s">
        <v>443</v>
      </c>
      <c r="B28" s="111"/>
      <c r="C28" s="111"/>
      <c r="D28" s="93"/>
      <c r="E28" s="93"/>
      <c r="F28" s="92"/>
      <c r="G28" s="29">
        <f t="shared" ref="G28:G33" si="9">E28*F28</f>
        <v>0</v>
      </c>
      <c r="H28" s="156">
        <f>G28*'Consolidated Budget(old one)'!$I$10</f>
        <v>0</v>
      </c>
      <c r="I28" s="94"/>
      <c r="J28" s="95"/>
      <c r="K28" s="30">
        <f t="shared" ref="K28:K33" si="10">H28-J28</f>
        <v>0</v>
      </c>
      <c r="L28" s="31">
        <f t="shared" si="4"/>
        <v>0</v>
      </c>
      <c r="M28" s="87"/>
      <c r="N28" s="94"/>
      <c r="O28" s="95"/>
      <c r="P28" s="22">
        <f t="shared" ref="P28:P33" si="11">$H28-O28</f>
        <v>0</v>
      </c>
      <c r="Q28" s="23">
        <f t="shared" si="6"/>
        <v>0</v>
      </c>
    </row>
    <row r="29" spans="1:17" x14ac:dyDescent="0.25">
      <c r="A29" s="20" t="s">
        <v>444</v>
      </c>
      <c r="B29" s="102"/>
      <c r="C29" s="102"/>
      <c r="D29" s="86"/>
      <c r="E29" s="86"/>
      <c r="F29" s="85"/>
      <c r="G29" s="21">
        <f t="shared" si="9"/>
        <v>0</v>
      </c>
      <c r="H29" s="156">
        <f>G29*'Consolidated Budget(old one)'!$I$10</f>
        <v>0</v>
      </c>
      <c r="I29" s="88"/>
      <c r="J29" s="89"/>
      <c r="K29" s="22">
        <f t="shared" si="10"/>
        <v>0</v>
      </c>
      <c r="L29" s="23">
        <f t="shared" si="4"/>
        <v>0</v>
      </c>
      <c r="M29" s="87"/>
      <c r="N29" s="88"/>
      <c r="O29" s="89"/>
      <c r="P29" s="22">
        <f t="shared" si="11"/>
        <v>0</v>
      </c>
      <c r="Q29" s="23">
        <f t="shared" si="6"/>
        <v>0</v>
      </c>
    </row>
    <row r="30" spans="1:17" x14ac:dyDescent="0.25">
      <c r="A30" s="20" t="s">
        <v>445</v>
      </c>
      <c r="B30" s="102"/>
      <c r="C30" s="102"/>
      <c r="D30" s="86"/>
      <c r="E30" s="86"/>
      <c r="F30" s="85"/>
      <c r="G30" s="21">
        <f t="shared" si="9"/>
        <v>0</v>
      </c>
      <c r="H30" s="156">
        <f>G30*'Consolidated Budget(old one)'!$I$10</f>
        <v>0</v>
      </c>
      <c r="I30" s="88"/>
      <c r="J30" s="89"/>
      <c r="K30" s="22">
        <f t="shared" si="10"/>
        <v>0</v>
      </c>
      <c r="L30" s="23">
        <f t="shared" si="4"/>
        <v>0</v>
      </c>
      <c r="M30" s="87"/>
      <c r="N30" s="88"/>
      <c r="O30" s="89"/>
      <c r="P30" s="22">
        <f t="shared" si="11"/>
        <v>0</v>
      </c>
      <c r="Q30" s="23">
        <f t="shared" si="6"/>
        <v>0</v>
      </c>
    </row>
    <row r="31" spans="1:17" x14ac:dyDescent="0.25">
      <c r="A31" s="20" t="s">
        <v>446</v>
      </c>
      <c r="B31" s="102"/>
      <c r="C31" s="102"/>
      <c r="D31" s="86"/>
      <c r="E31" s="86"/>
      <c r="F31" s="85"/>
      <c r="G31" s="21">
        <f t="shared" si="9"/>
        <v>0</v>
      </c>
      <c r="H31" s="156">
        <f>G31*'Consolidated Budget(old one)'!$I$10</f>
        <v>0</v>
      </c>
      <c r="I31" s="88"/>
      <c r="J31" s="89"/>
      <c r="K31" s="22">
        <f t="shared" si="10"/>
        <v>0</v>
      </c>
      <c r="L31" s="23">
        <f t="shared" si="4"/>
        <v>0</v>
      </c>
      <c r="M31" s="87"/>
      <c r="N31" s="88"/>
      <c r="O31" s="89"/>
      <c r="P31" s="22">
        <f t="shared" si="11"/>
        <v>0</v>
      </c>
      <c r="Q31" s="23">
        <f t="shared" si="6"/>
        <v>0</v>
      </c>
    </row>
    <row r="32" spans="1:17" x14ac:dyDescent="0.25">
      <c r="A32" s="20" t="s">
        <v>447</v>
      </c>
      <c r="B32" s="102"/>
      <c r="C32" s="102"/>
      <c r="D32" s="86"/>
      <c r="E32" s="86"/>
      <c r="F32" s="85"/>
      <c r="G32" s="21">
        <f t="shared" si="9"/>
        <v>0</v>
      </c>
      <c r="H32" s="156">
        <f>G32*'Consolidated Budget(old one)'!$I$10</f>
        <v>0</v>
      </c>
      <c r="I32" s="88"/>
      <c r="J32" s="89"/>
      <c r="K32" s="22">
        <f t="shared" si="10"/>
        <v>0</v>
      </c>
      <c r="L32" s="23">
        <f t="shared" si="4"/>
        <v>0</v>
      </c>
      <c r="M32" s="87"/>
      <c r="N32" s="88"/>
      <c r="O32" s="89"/>
      <c r="P32" s="22">
        <f t="shared" si="11"/>
        <v>0</v>
      </c>
      <c r="Q32" s="23">
        <f t="shared" si="6"/>
        <v>0</v>
      </c>
    </row>
    <row r="33" spans="1:17" x14ac:dyDescent="0.25">
      <c r="A33" s="20" t="s">
        <v>448</v>
      </c>
      <c r="B33" s="102"/>
      <c r="C33" s="102"/>
      <c r="D33" s="86"/>
      <c r="E33" s="86"/>
      <c r="F33" s="85"/>
      <c r="G33" s="21">
        <f t="shared" si="9"/>
        <v>0</v>
      </c>
      <c r="H33" s="156">
        <f>G33*'Consolidated Budget(old one)'!$I$10</f>
        <v>0</v>
      </c>
      <c r="I33" s="88"/>
      <c r="J33" s="89"/>
      <c r="K33" s="22">
        <f t="shared" si="10"/>
        <v>0</v>
      </c>
      <c r="L33" s="23">
        <f t="shared" si="4"/>
        <v>0</v>
      </c>
      <c r="M33" s="87"/>
      <c r="N33" s="88"/>
      <c r="O33" s="89"/>
      <c r="P33" s="22">
        <f t="shared" si="11"/>
        <v>0</v>
      </c>
      <c r="Q33" s="23">
        <f t="shared" si="6"/>
        <v>0</v>
      </c>
    </row>
    <row r="34" spans="1:17" ht="22.4" customHeight="1" x14ac:dyDescent="0.25">
      <c r="A34" s="964" t="s">
        <v>135</v>
      </c>
      <c r="B34" s="964"/>
      <c r="C34" s="964"/>
      <c r="D34" s="964"/>
      <c r="E34" s="964"/>
      <c r="F34" s="964"/>
      <c r="G34" s="34">
        <f>G19+G20+G27</f>
        <v>0</v>
      </c>
      <c r="H34" s="34">
        <f>H19+H20+H27</f>
        <v>0</v>
      </c>
      <c r="I34" s="34">
        <f>I19+I20+I27</f>
        <v>0</v>
      </c>
      <c r="J34" s="34">
        <f>J19+J20+J27</f>
        <v>0</v>
      </c>
      <c r="K34" s="34">
        <f>K19+K20+K27</f>
        <v>0</v>
      </c>
      <c r="L34" s="35">
        <f>IFERROR(K$34/H$34,0)</f>
        <v>0</v>
      </c>
      <c r="M34" s="87"/>
      <c r="N34" s="34">
        <f>N19+N20+N27</f>
        <v>0</v>
      </c>
      <c r="O34" s="34">
        <f>O19+O20+O27</f>
        <v>0</v>
      </c>
      <c r="P34" s="34">
        <f>P19+P20+P27</f>
        <v>0</v>
      </c>
      <c r="Q34" s="35">
        <f>IFERROR(P$34/H$34,0)</f>
        <v>0</v>
      </c>
    </row>
    <row r="35" spans="1:17" ht="29.9" customHeight="1" x14ac:dyDescent="0.25">
      <c r="A35" s="128">
        <v>2</v>
      </c>
      <c r="B35" s="908" t="s">
        <v>390</v>
      </c>
      <c r="C35" s="908"/>
      <c r="D35" s="908"/>
      <c r="E35" s="908"/>
      <c r="F35" s="908"/>
      <c r="G35" s="908"/>
      <c r="H35" s="908"/>
      <c r="I35" s="80"/>
      <c r="J35" s="98"/>
      <c r="K35" s="160">
        <f t="shared" ref="K35:K66" si="12">H35-J35</f>
        <v>0</v>
      </c>
      <c r="L35" s="161">
        <f t="shared" si="4"/>
        <v>0</v>
      </c>
      <c r="M35" s="87"/>
      <c r="N35" s="80"/>
      <c r="O35" s="98"/>
      <c r="P35" s="160">
        <f>M35-O35</f>
        <v>0</v>
      </c>
      <c r="Q35" s="161">
        <f t="shared" ref="Q35:Q100" si="13">IFERROR(P35/$H35,0)</f>
        <v>0</v>
      </c>
    </row>
    <row r="36" spans="1:17" ht="13" x14ac:dyDescent="0.25">
      <c r="A36" s="24" t="s">
        <v>137</v>
      </c>
      <c r="B36" s="25" t="s">
        <v>37</v>
      </c>
      <c r="C36" s="25"/>
      <c r="D36" s="963"/>
      <c r="E36" s="963"/>
      <c r="F36" s="963"/>
      <c r="G36" s="26">
        <f>SUM(G37:G44)</f>
        <v>0</v>
      </c>
      <c r="H36" s="26">
        <f>SUM(H37:H44)</f>
        <v>0</v>
      </c>
      <c r="I36" s="26">
        <f>SUM(I37:I41)</f>
        <v>0</v>
      </c>
      <c r="J36" s="26">
        <f>SUM(J37:J41)</f>
        <v>0</v>
      </c>
      <c r="K36" s="36">
        <f t="shared" si="12"/>
        <v>0</v>
      </c>
      <c r="L36" s="37">
        <f t="shared" si="4"/>
        <v>0</v>
      </c>
      <c r="M36" s="87"/>
      <c r="N36" s="26">
        <f>SUM(N37:N41)</f>
        <v>0</v>
      </c>
      <c r="O36" s="26">
        <f>SUM(O37:O41)</f>
        <v>0</v>
      </c>
      <c r="P36" s="36">
        <f>H36-O36</f>
        <v>0</v>
      </c>
      <c r="Q36" s="37">
        <f t="shared" si="13"/>
        <v>0</v>
      </c>
    </row>
    <row r="37" spans="1:17" x14ac:dyDescent="0.25">
      <c r="A37" s="28" t="s">
        <v>138</v>
      </c>
      <c r="B37" s="111"/>
      <c r="C37" s="111"/>
      <c r="D37" s="93"/>
      <c r="E37" s="93"/>
      <c r="F37" s="92"/>
      <c r="G37" s="29">
        <f t="shared" ref="G37:G44" si="14">E37*F37</f>
        <v>0</v>
      </c>
      <c r="H37" s="156">
        <f>G37*'Consolidated Budget(old one)'!$I$10</f>
        <v>0</v>
      </c>
      <c r="I37" s="88"/>
      <c r="J37" s="88"/>
      <c r="K37" s="30">
        <f t="shared" si="12"/>
        <v>0</v>
      </c>
      <c r="L37" s="31">
        <f t="shared" si="4"/>
        <v>0</v>
      </c>
      <c r="M37" s="87"/>
      <c r="N37" s="88"/>
      <c r="O37" s="88"/>
      <c r="P37" s="22">
        <f t="shared" ref="P37:P44" si="15">$H37-O37</f>
        <v>0</v>
      </c>
      <c r="Q37" s="23">
        <f t="shared" si="13"/>
        <v>0</v>
      </c>
    </row>
    <row r="38" spans="1:17" x14ac:dyDescent="0.25">
      <c r="A38" s="20" t="s">
        <v>139</v>
      </c>
      <c r="B38" s="102"/>
      <c r="C38" s="102"/>
      <c r="D38" s="86"/>
      <c r="E38" s="86"/>
      <c r="F38" s="85"/>
      <c r="G38" s="21">
        <f t="shared" si="14"/>
        <v>0</v>
      </c>
      <c r="H38" s="156">
        <f>G38*'Consolidated Budget(old one)'!$I$10</f>
        <v>0</v>
      </c>
      <c r="I38" s="88"/>
      <c r="J38" s="88"/>
      <c r="K38" s="22">
        <f t="shared" si="12"/>
        <v>0</v>
      </c>
      <c r="L38" s="23">
        <f t="shared" si="4"/>
        <v>0</v>
      </c>
      <c r="M38" s="87"/>
      <c r="N38" s="88"/>
      <c r="O38" s="88"/>
      <c r="P38" s="22">
        <f t="shared" si="15"/>
        <v>0</v>
      </c>
      <c r="Q38" s="23">
        <f t="shared" si="13"/>
        <v>0</v>
      </c>
    </row>
    <row r="39" spans="1:17" x14ac:dyDescent="0.25">
      <c r="A39" s="20" t="s">
        <v>140</v>
      </c>
      <c r="B39" s="102"/>
      <c r="C39" s="102"/>
      <c r="D39" s="86"/>
      <c r="E39" s="86"/>
      <c r="F39" s="85"/>
      <c r="G39" s="21">
        <f t="shared" si="14"/>
        <v>0</v>
      </c>
      <c r="H39" s="156">
        <f>G39*'Consolidated Budget(old one)'!$I$10</f>
        <v>0</v>
      </c>
      <c r="I39" s="88"/>
      <c r="J39" s="88"/>
      <c r="K39" s="22">
        <f t="shared" si="12"/>
        <v>0</v>
      </c>
      <c r="L39" s="23">
        <f t="shared" si="4"/>
        <v>0</v>
      </c>
      <c r="M39" s="87"/>
      <c r="N39" s="88"/>
      <c r="O39" s="88"/>
      <c r="P39" s="22">
        <f t="shared" si="15"/>
        <v>0</v>
      </c>
      <c r="Q39" s="23">
        <f t="shared" si="13"/>
        <v>0</v>
      </c>
    </row>
    <row r="40" spans="1:17" x14ac:dyDescent="0.25">
      <c r="A40" s="20" t="s">
        <v>141</v>
      </c>
      <c r="B40" s="102"/>
      <c r="C40" s="102"/>
      <c r="D40" s="86"/>
      <c r="E40" s="86"/>
      <c r="F40" s="85"/>
      <c r="G40" s="21">
        <f t="shared" si="14"/>
        <v>0</v>
      </c>
      <c r="H40" s="156">
        <f>G40*'Consolidated Budget(old one)'!$I$10</f>
        <v>0</v>
      </c>
      <c r="I40" s="88"/>
      <c r="J40" s="88"/>
      <c r="K40" s="22">
        <f t="shared" si="12"/>
        <v>0</v>
      </c>
      <c r="L40" s="23">
        <f t="shared" si="4"/>
        <v>0</v>
      </c>
      <c r="M40" s="87"/>
      <c r="N40" s="88"/>
      <c r="O40" s="88"/>
      <c r="P40" s="22">
        <f t="shared" si="15"/>
        <v>0</v>
      </c>
      <c r="Q40" s="23">
        <f t="shared" si="13"/>
        <v>0</v>
      </c>
    </row>
    <row r="41" spans="1:17" x14ac:dyDescent="0.25">
      <c r="A41" s="20" t="s">
        <v>142</v>
      </c>
      <c r="B41" s="102"/>
      <c r="C41" s="102"/>
      <c r="D41" s="86"/>
      <c r="E41" s="86"/>
      <c r="F41" s="85"/>
      <c r="G41" s="21">
        <f t="shared" si="14"/>
        <v>0</v>
      </c>
      <c r="H41" s="156">
        <f>G41*'Consolidated Budget(old one)'!$I$10</f>
        <v>0</v>
      </c>
      <c r="I41" s="88"/>
      <c r="J41" s="88"/>
      <c r="K41" s="22">
        <f t="shared" si="12"/>
        <v>0</v>
      </c>
      <c r="L41" s="23">
        <f t="shared" si="4"/>
        <v>0</v>
      </c>
      <c r="M41" s="87"/>
      <c r="N41" s="88"/>
      <c r="O41" s="88"/>
      <c r="P41" s="22">
        <f t="shared" si="15"/>
        <v>0</v>
      </c>
      <c r="Q41" s="23">
        <f t="shared" si="13"/>
        <v>0</v>
      </c>
    </row>
    <row r="42" spans="1:17" x14ac:dyDescent="0.25">
      <c r="A42" s="20" t="s">
        <v>143</v>
      </c>
      <c r="B42" s="102"/>
      <c r="C42" s="102"/>
      <c r="D42" s="86"/>
      <c r="E42" s="86"/>
      <c r="F42" s="85"/>
      <c r="G42" s="21">
        <f t="shared" si="14"/>
        <v>0</v>
      </c>
      <c r="H42" s="156">
        <f>G42*'Consolidated Budget(old one)'!$I$10</f>
        <v>0</v>
      </c>
      <c r="I42" s="88"/>
      <c r="J42" s="88"/>
      <c r="K42" s="22">
        <f t="shared" si="12"/>
        <v>0</v>
      </c>
      <c r="L42" s="23"/>
      <c r="M42" s="87"/>
      <c r="N42" s="88"/>
      <c r="O42" s="88"/>
      <c r="P42" s="22">
        <f t="shared" si="15"/>
        <v>0</v>
      </c>
      <c r="Q42" s="23"/>
    </row>
    <row r="43" spans="1:17" x14ac:dyDescent="0.25">
      <c r="A43" s="20" t="s">
        <v>144</v>
      </c>
      <c r="B43" s="102"/>
      <c r="C43" s="102"/>
      <c r="D43" s="86"/>
      <c r="E43" s="86"/>
      <c r="F43" s="85"/>
      <c r="G43" s="21">
        <f t="shared" si="14"/>
        <v>0</v>
      </c>
      <c r="H43" s="156">
        <f>G43*'Consolidated Budget(old one)'!$I$10</f>
        <v>0</v>
      </c>
      <c r="I43" s="88"/>
      <c r="J43" s="88"/>
      <c r="K43" s="22">
        <f t="shared" si="12"/>
        <v>0</v>
      </c>
      <c r="L43" s="23"/>
      <c r="M43" s="87"/>
      <c r="N43" s="88"/>
      <c r="O43" s="88"/>
      <c r="P43" s="22">
        <f t="shared" si="15"/>
        <v>0</v>
      </c>
      <c r="Q43" s="23"/>
    </row>
    <row r="44" spans="1:17" x14ac:dyDescent="0.25">
      <c r="A44" s="20" t="s">
        <v>145</v>
      </c>
      <c r="B44" s="102"/>
      <c r="C44" s="102"/>
      <c r="D44" s="86"/>
      <c r="E44" s="86"/>
      <c r="F44" s="85"/>
      <c r="G44" s="21">
        <f t="shared" si="14"/>
        <v>0</v>
      </c>
      <c r="H44" s="156">
        <f>G44*'Consolidated Budget(old one)'!$I$10</f>
        <v>0</v>
      </c>
      <c r="I44" s="88"/>
      <c r="J44" s="88"/>
      <c r="K44" s="22">
        <f t="shared" si="12"/>
        <v>0</v>
      </c>
      <c r="L44" s="23"/>
      <c r="M44" s="87"/>
      <c r="N44" s="88"/>
      <c r="O44" s="88"/>
      <c r="P44" s="22">
        <f t="shared" si="15"/>
        <v>0</v>
      </c>
      <c r="Q44" s="23"/>
    </row>
    <row r="45" spans="1:17" ht="13" x14ac:dyDescent="0.25">
      <c r="A45" s="24" t="s">
        <v>146</v>
      </c>
      <c r="B45" s="25" t="s">
        <v>38</v>
      </c>
      <c r="C45" s="25"/>
      <c r="D45" s="963"/>
      <c r="E45" s="963"/>
      <c r="F45" s="963"/>
      <c r="G45" s="26">
        <f>SUM(G46:G53)</f>
        <v>0</v>
      </c>
      <c r="H45" s="26">
        <f>SUM(H46:H53)</f>
        <v>0</v>
      </c>
      <c r="I45" s="26">
        <f t="shared" ref="I45:J45" si="16">SUM(I46:I50)</f>
        <v>0</v>
      </c>
      <c r="J45" s="26">
        <f t="shared" si="16"/>
        <v>0</v>
      </c>
      <c r="K45" s="36">
        <f t="shared" si="12"/>
        <v>0</v>
      </c>
      <c r="L45" s="37">
        <f t="shared" si="4"/>
        <v>0</v>
      </c>
      <c r="M45" s="87"/>
      <c r="N45" s="26">
        <f t="shared" ref="N45:O45" si="17">SUM(N46:N50)</f>
        <v>0</v>
      </c>
      <c r="O45" s="26">
        <f t="shared" si="17"/>
        <v>0</v>
      </c>
      <c r="P45" s="36">
        <f>H45-O45</f>
        <v>0</v>
      </c>
      <c r="Q45" s="37">
        <f t="shared" si="13"/>
        <v>0</v>
      </c>
    </row>
    <row r="46" spans="1:17" x14ac:dyDescent="0.25">
      <c r="A46" s="28" t="s">
        <v>147</v>
      </c>
      <c r="B46" s="111"/>
      <c r="C46" s="111"/>
      <c r="D46" s="92"/>
      <c r="E46" s="93"/>
      <c r="F46" s="92"/>
      <c r="G46" s="29">
        <f t="shared" ref="G46:G53" si="18">E46*F46</f>
        <v>0</v>
      </c>
      <c r="H46" s="156">
        <f>G46*'Consolidated Budget(old one)'!$I$10</f>
        <v>0</v>
      </c>
      <c r="I46" s="88"/>
      <c r="J46" s="88"/>
      <c r="K46" s="30">
        <f t="shared" si="12"/>
        <v>0</v>
      </c>
      <c r="L46" s="31">
        <f t="shared" si="4"/>
        <v>0</v>
      </c>
      <c r="M46" s="87"/>
      <c r="N46" s="88"/>
      <c r="O46" s="88"/>
      <c r="P46" s="22">
        <f t="shared" ref="P46:P53" si="19">$H46-O46</f>
        <v>0</v>
      </c>
      <c r="Q46" s="23">
        <f t="shared" si="13"/>
        <v>0</v>
      </c>
    </row>
    <row r="47" spans="1:17" x14ac:dyDescent="0.25">
      <c r="A47" s="20" t="s">
        <v>149</v>
      </c>
      <c r="B47" s="102"/>
      <c r="C47" s="102"/>
      <c r="D47" s="85"/>
      <c r="E47" s="86"/>
      <c r="F47" s="85"/>
      <c r="G47" s="21">
        <f t="shared" si="18"/>
        <v>0</v>
      </c>
      <c r="H47" s="156">
        <f>G47*'Consolidated Budget(old one)'!$I$10</f>
        <v>0</v>
      </c>
      <c r="I47" s="88"/>
      <c r="J47" s="88"/>
      <c r="K47" s="22">
        <f t="shared" si="12"/>
        <v>0</v>
      </c>
      <c r="L47" s="23">
        <f t="shared" si="4"/>
        <v>0</v>
      </c>
      <c r="M47" s="87"/>
      <c r="N47" s="88"/>
      <c r="O47" s="88"/>
      <c r="P47" s="22">
        <f t="shared" si="19"/>
        <v>0</v>
      </c>
      <c r="Q47" s="23">
        <f t="shared" si="13"/>
        <v>0</v>
      </c>
    </row>
    <row r="48" spans="1:17" x14ac:dyDescent="0.25">
      <c r="A48" s="20" t="s">
        <v>151</v>
      </c>
      <c r="B48" s="102"/>
      <c r="C48" s="102"/>
      <c r="D48" s="85"/>
      <c r="E48" s="86"/>
      <c r="F48" s="85"/>
      <c r="G48" s="21">
        <f t="shared" si="18"/>
        <v>0</v>
      </c>
      <c r="H48" s="156">
        <f>G48*'Consolidated Budget(old one)'!$I$10</f>
        <v>0</v>
      </c>
      <c r="I48" s="88"/>
      <c r="J48" s="88"/>
      <c r="K48" s="22">
        <f t="shared" si="12"/>
        <v>0</v>
      </c>
      <c r="L48" s="23">
        <f t="shared" si="4"/>
        <v>0</v>
      </c>
      <c r="M48" s="87"/>
      <c r="N48" s="88"/>
      <c r="O48" s="88"/>
      <c r="P48" s="22">
        <f t="shared" si="19"/>
        <v>0</v>
      </c>
      <c r="Q48" s="23">
        <f t="shared" si="13"/>
        <v>0</v>
      </c>
    </row>
    <row r="49" spans="1:17" x14ac:dyDescent="0.25">
      <c r="A49" s="20" t="s">
        <v>153</v>
      </c>
      <c r="B49" s="102"/>
      <c r="C49" s="102"/>
      <c r="D49" s="85"/>
      <c r="E49" s="86"/>
      <c r="F49" s="85"/>
      <c r="G49" s="21">
        <f t="shared" si="18"/>
        <v>0</v>
      </c>
      <c r="H49" s="156">
        <f>G49*'Consolidated Budget(old one)'!$I$10</f>
        <v>0</v>
      </c>
      <c r="I49" s="88"/>
      <c r="J49" s="88"/>
      <c r="K49" s="22">
        <f t="shared" si="12"/>
        <v>0</v>
      </c>
      <c r="L49" s="23">
        <f t="shared" si="4"/>
        <v>0</v>
      </c>
      <c r="M49" s="87"/>
      <c r="N49" s="88"/>
      <c r="O49" s="88"/>
      <c r="P49" s="22">
        <f t="shared" si="19"/>
        <v>0</v>
      </c>
      <c r="Q49" s="23">
        <f t="shared" si="13"/>
        <v>0</v>
      </c>
    </row>
    <row r="50" spans="1:17" x14ac:dyDescent="0.25">
      <c r="A50" s="20" t="s">
        <v>154</v>
      </c>
      <c r="B50" s="102"/>
      <c r="C50" s="102"/>
      <c r="D50" s="85"/>
      <c r="E50" s="86"/>
      <c r="F50" s="85"/>
      <c r="G50" s="21">
        <f t="shared" si="18"/>
        <v>0</v>
      </c>
      <c r="H50" s="156">
        <f>G50*'Consolidated Budget(old one)'!$I$10</f>
        <v>0</v>
      </c>
      <c r="I50" s="88"/>
      <c r="J50" s="88"/>
      <c r="K50" s="22">
        <f t="shared" si="12"/>
        <v>0</v>
      </c>
      <c r="L50" s="23">
        <f t="shared" si="4"/>
        <v>0</v>
      </c>
      <c r="M50" s="87"/>
      <c r="N50" s="88"/>
      <c r="O50" s="88"/>
      <c r="P50" s="22">
        <f t="shared" si="19"/>
        <v>0</v>
      </c>
      <c r="Q50" s="23">
        <f t="shared" si="13"/>
        <v>0</v>
      </c>
    </row>
    <row r="51" spans="1:17" x14ac:dyDescent="0.25">
      <c r="A51" s="20" t="s">
        <v>155</v>
      </c>
      <c r="B51" s="102"/>
      <c r="C51" s="102"/>
      <c r="D51" s="85"/>
      <c r="E51" s="86"/>
      <c r="F51" s="85"/>
      <c r="G51" s="21">
        <f t="shared" si="18"/>
        <v>0</v>
      </c>
      <c r="H51" s="156">
        <f>G51*'Consolidated Budget(old one)'!$I$10</f>
        <v>0</v>
      </c>
      <c r="I51" s="88"/>
      <c r="J51" s="88"/>
      <c r="K51" s="22">
        <f t="shared" si="12"/>
        <v>0</v>
      </c>
      <c r="L51" s="23"/>
      <c r="M51" s="87"/>
      <c r="N51" s="88"/>
      <c r="O51" s="88"/>
      <c r="P51" s="22">
        <f t="shared" si="19"/>
        <v>0</v>
      </c>
      <c r="Q51" s="23"/>
    </row>
    <row r="52" spans="1:17" x14ac:dyDescent="0.25">
      <c r="A52" s="20" t="s">
        <v>156</v>
      </c>
      <c r="B52" s="102"/>
      <c r="C52" s="102"/>
      <c r="D52" s="85"/>
      <c r="E52" s="86"/>
      <c r="F52" s="85"/>
      <c r="G52" s="21">
        <f t="shared" si="18"/>
        <v>0</v>
      </c>
      <c r="H52" s="156">
        <f>G52*'Consolidated Budget(old one)'!$I$10</f>
        <v>0</v>
      </c>
      <c r="I52" s="88"/>
      <c r="J52" s="88"/>
      <c r="K52" s="22">
        <f t="shared" si="12"/>
        <v>0</v>
      </c>
      <c r="L52" s="23"/>
      <c r="M52" s="87"/>
      <c r="N52" s="88"/>
      <c r="O52" s="88"/>
      <c r="P52" s="22">
        <f t="shared" si="19"/>
        <v>0</v>
      </c>
      <c r="Q52" s="23"/>
    </row>
    <row r="53" spans="1:17" x14ac:dyDescent="0.25">
      <c r="A53" s="20" t="s">
        <v>157</v>
      </c>
      <c r="B53" s="102"/>
      <c r="C53" s="102"/>
      <c r="D53" s="85"/>
      <c r="E53" s="86"/>
      <c r="F53" s="85"/>
      <c r="G53" s="21">
        <f t="shared" si="18"/>
        <v>0</v>
      </c>
      <c r="H53" s="156">
        <f>G53*'Consolidated Budget(old one)'!$I$10</f>
        <v>0</v>
      </c>
      <c r="I53" s="88"/>
      <c r="J53" s="88"/>
      <c r="K53" s="22">
        <f t="shared" si="12"/>
        <v>0</v>
      </c>
      <c r="L53" s="23"/>
      <c r="M53" s="87"/>
      <c r="N53" s="88"/>
      <c r="O53" s="88"/>
      <c r="P53" s="22">
        <f t="shared" si="19"/>
        <v>0</v>
      </c>
      <c r="Q53" s="23"/>
    </row>
    <row r="54" spans="1:17" ht="13" x14ac:dyDescent="0.25">
      <c r="A54" s="24" t="s">
        <v>158</v>
      </c>
      <c r="B54" s="25" t="s">
        <v>39</v>
      </c>
      <c r="C54" s="25"/>
      <c r="D54" s="963"/>
      <c r="E54" s="963"/>
      <c r="F54" s="963"/>
      <c r="G54" s="26">
        <f>SUM(G55:G62)</f>
        <v>0</v>
      </c>
      <c r="H54" s="26">
        <f>SUM(H55:H62)</f>
        <v>0</v>
      </c>
      <c r="I54" s="26">
        <f t="shared" ref="I54:J54" si="20">SUM(I55:I59)</f>
        <v>0</v>
      </c>
      <c r="J54" s="26">
        <f t="shared" si="20"/>
        <v>0</v>
      </c>
      <c r="K54" s="36">
        <f t="shared" si="12"/>
        <v>0</v>
      </c>
      <c r="L54" s="37">
        <f t="shared" si="4"/>
        <v>0</v>
      </c>
      <c r="M54" s="87"/>
      <c r="N54" s="26">
        <f t="shared" ref="N54:O54" si="21">SUM(N55:N59)</f>
        <v>0</v>
      </c>
      <c r="O54" s="26">
        <f t="shared" si="21"/>
        <v>0</v>
      </c>
      <c r="P54" s="36">
        <f>H54-O54</f>
        <v>0</v>
      </c>
      <c r="Q54" s="37">
        <f t="shared" si="13"/>
        <v>0</v>
      </c>
    </row>
    <row r="55" spans="1:17" x14ac:dyDescent="0.25">
      <c r="A55" s="28" t="s">
        <v>159</v>
      </c>
      <c r="B55" s="111"/>
      <c r="C55" s="111"/>
      <c r="D55" s="93"/>
      <c r="E55" s="93"/>
      <c r="F55" s="92"/>
      <c r="G55" s="21">
        <f t="shared" ref="G55:G62" si="22">E55*F55</f>
        <v>0</v>
      </c>
      <c r="H55" s="156">
        <f>G55*'Consolidated Budget(old one)'!$I$10</f>
        <v>0</v>
      </c>
      <c r="I55" s="88"/>
      <c r="J55" s="88"/>
      <c r="K55" s="30">
        <f t="shared" si="12"/>
        <v>0</v>
      </c>
      <c r="L55" s="31">
        <f t="shared" si="4"/>
        <v>0</v>
      </c>
      <c r="M55" s="87"/>
      <c r="N55" s="88"/>
      <c r="O55" s="88"/>
      <c r="P55" s="22">
        <f t="shared" ref="P55:P61" si="23">$H55-O55</f>
        <v>0</v>
      </c>
      <c r="Q55" s="23">
        <f t="shared" si="13"/>
        <v>0</v>
      </c>
    </row>
    <row r="56" spans="1:17" x14ac:dyDescent="0.25">
      <c r="A56" s="28" t="s">
        <v>160</v>
      </c>
      <c r="B56" s="111"/>
      <c r="C56" s="111"/>
      <c r="D56" s="93"/>
      <c r="E56" s="93"/>
      <c r="F56" s="92"/>
      <c r="G56" s="21">
        <f t="shared" si="22"/>
        <v>0</v>
      </c>
      <c r="H56" s="156">
        <f>G56*'Consolidated Budget(old one)'!$I$10</f>
        <v>0</v>
      </c>
      <c r="I56" s="88"/>
      <c r="J56" s="88"/>
      <c r="K56" s="30">
        <f t="shared" si="12"/>
        <v>0</v>
      </c>
      <c r="L56" s="31">
        <f t="shared" si="4"/>
        <v>0</v>
      </c>
      <c r="M56" s="87"/>
      <c r="N56" s="88"/>
      <c r="O56" s="88"/>
      <c r="P56" s="22">
        <f t="shared" si="23"/>
        <v>0</v>
      </c>
      <c r="Q56" s="23">
        <f t="shared" si="13"/>
        <v>0</v>
      </c>
    </row>
    <row r="57" spans="1:17" x14ac:dyDescent="0.25">
      <c r="A57" s="28" t="s">
        <v>161</v>
      </c>
      <c r="B57" s="111"/>
      <c r="C57" s="111"/>
      <c r="D57" s="93"/>
      <c r="E57" s="93"/>
      <c r="F57" s="92"/>
      <c r="G57" s="21">
        <f t="shared" si="22"/>
        <v>0</v>
      </c>
      <c r="H57" s="156">
        <f>G57*'Consolidated Budget(old one)'!$I$10</f>
        <v>0</v>
      </c>
      <c r="I57" s="88"/>
      <c r="J57" s="88"/>
      <c r="K57" s="30">
        <f t="shared" si="12"/>
        <v>0</v>
      </c>
      <c r="L57" s="31">
        <f t="shared" si="4"/>
        <v>0</v>
      </c>
      <c r="M57" s="87"/>
      <c r="N57" s="88"/>
      <c r="O57" s="88"/>
      <c r="P57" s="22">
        <f t="shared" si="23"/>
        <v>0</v>
      </c>
      <c r="Q57" s="23">
        <f t="shared" si="13"/>
        <v>0</v>
      </c>
    </row>
    <row r="58" spans="1:17" x14ac:dyDescent="0.25">
      <c r="A58" s="28" t="s">
        <v>162</v>
      </c>
      <c r="B58" s="111"/>
      <c r="C58" s="111"/>
      <c r="D58" s="93"/>
      <c r="E58" s="93"/>
      <c r="F58" s="92"/>
      <c r="G58" s="21">
        <f t="shared" si="22"/>
        <v>0</v>
      </c>
      <c r="H58" s="156">
        <f>G58*'Consolidated Budget(old one)'!$I$10</f>
        <v>0</v>
      </c>
      <c r="I58" s="88"/>
      <c r="J58" s="88"/>
      <c r="K58" s="30">
        <f t="shared" si="12"/>
        <v>0</v>
      </c>
      <c r="L58" s="31">
        <f t="shared" si="4"/>
        <v>0</v>
      </c>
      <c r="M58" s="87"/>
      <c r="N58" s="88"/>
      <c r="O58" s="88"/>
      <c r="P58" s="22">
        <f t="shared" si="23"/>
        <v>0</v>
      </c>
      <c r="Q58" s="23">
        <f t="shared" si="13"/>
        <v>0</v>
      </c>
    </row>
    <row r="59" spans="1:17" x14ac:dyDescent="0.25">
      <c r="A59" s="28" t="s">
        <v>163</v>
      </c>
      <c r="B59" s="111"/>
      <c r="C59" s="111"/>
      <c r="D59" s="93"/>
      <c r="E59" s="93"/>
      <c r="F59" s="92"/>
      <c r="G59" s="21">
        <f t="shared" si="22"/>
        <v>0</v>
      </c>
      <c r="H59" s="156">
        <f>G59*'Consolidated Budget(old one)'!$I$10</f>
        <v>0</v>
      </c>
      <c r="I59" s="88"/>
      <c r="J59" s="88"/>
      <c r="K59" s="30">
        <f t="shared" si="12"/>
        <v>0</v>
      </c>
      <c r="L59" s="31">
        <f t="shared" si="4"/>
        <v>0</v>
      </c>
      <c r="M59" s="87"/>
      <c r="N59" s="88"/>
      <c r="O59" s="88"/>
      <c r="P59" s="22">
        <f t="shared" si="23"/>
        <v>0</v>
      </c>
      <c r="Q59" s="23">
        <f t="shared" si="13"/>
        <v>0</v>
      </c>
    </row>
    <row r="60" spans="1:17" x14ac:dyDescent="0.25">
      <c r="A60" s="28" t="s">
        <v>164</v>
      </c>
      <c r="B60" s="111"/>
      <c r="C60" s="111"/>
      <c r="D60" s="93"/>
      <c r="E60" s="93"/>
      <c r="F60" s="92"/>
      <c r="G60" s="21">
        <f t="shared" si="22"/>
        <v>0</v>
      </c>
      <c r="H60" s="156">
        <f>G60*'Consolidated Budget(old one)'!$I$10</f>
        <v>0</v>
      </c>
      <c r="I60" s="88"/>
      <c r="J60" s="88"/>
      <c r="K60" s="30">
        <f t="shared" si="12"/>
        <v>0</v>
      </c>
      <c r="L60" s="31"/>
      <c r="M60" s="87"/>
      <c r="N60" s="88"/>
      <c r="O60" s="88"/>
      <c r="P60" s="22">
        <f t="shared" si="23"/>
        <v>0</v>
      </c>
      <c r="Q60" s="23"/>
    </row>
    <row r="61" spans="1:17" x14ac:dyDescent="0.25">
      <c r="A61" s="28" t="s">
        <v>165</v>
      </c>
      <c r="B61" s="111"/>
      <c r="C61" s="111"/>
      <c r="D61" s="93"/>
      <c r="E61" s="93"/>
      <c r="F61" s="92"/>
      <c r="G61" s="21">
        <f t="shared" si="22"/>
        <v>0</v>
      </c>
      <c r="H61" s="156">
        <f>G61*'Consolidated Budget(old one)'!$I$10</f>
        <v>0</v>
      </c>
      <c r="I61" s="88"/>
      <c r="J61" s="88"/>
      <c r="K61" s="30">
        <f t="shared" si="12"/>
        <v>0</v>
      </c>
      <c r="L61" s="31"/>
      <c r="M61" s="87"/>
      <c r="N61" s="88"/>
      <c r="O61" s="88"/>
      <c r="P61" s="22">
        <f t="shared" si="23"/>
        <v>0</v>
      </c>
      <c r="Q61" s="23"/>
    </row>
    <row r="62" spans="1:17" x14ac:dyDescent="0.25">
      <c r="A62" s="28" t="s">
        <v>166</v>
      </c>
      <c r="B62" s="111"/>
      <c r="C62" s="111"/>
      <c r="D62" s="93"/>
      <c r="E62" s="93"/>
      <c r="F62" s="92"/>
      <c r="G62" s="21">
        <f t="shared" si="22"/>
        <v>0</v>
      </c>
      <c r="H62" s="156">
        <f>G62*'Consolidated Budget(old one)'!$I$10</f>
        <v>0</v>
      </c>
      <c r="I62" s="88"/>
      <c r="J62" s="88"/>
      <c r="K62" s="30">
        <f t="shared" si="12"/>
        <v>0</v>
      </c>
      <c r="L62" s="31"/>
      <c r="M62" s="87"/>
      <c r="N62" s="88"/>
      <c r="O62" s="88"/>
      <c r="P62" s="22"/>
      <c r="Q62" s="23"/>
    </row>
    <row r="63" spans="1:17" ht="13" x14ac:dyDescent="0.25">
      <c r="A63" s="24" t="s">
        <v>167</v>
      </c>
      <c r="B63" s="25" t="s">
        <v>40</v>
      </c>
      <c r="C63" s="25"/>
      <c r="D63" s="963"/>
      <c r="E63" s="963"/>
      <c r="F63" s="963"/>
      <c r="G63" s="26">
        <f>SUM(G64:G71)</f>
        <v>0</v>
      </c>
      <c r="H63" s="26">
        <f>SUM(H64:H71)</f>
        <v>0</v>
      </c>
      <c r="I63" s="26">
        <f t="shared" ref="I63:J63" si="24">SUM(I64:I68)</f>
        <v>0</v>
      </c>
      <c r="J63" s="26">
        <f t="shared" si="24"/>
        <v>0</v>
      </c>
      <c r="K63" s="36">
        <f t="shared" si="12"/>
        <v>0</v>
      </c>
      <c r="L63" s="37">
        <f t="shared" si="4"/>
        <v>0</v>
      </c>
      <c r="M63" s="87"/>
      <c r="N63" s="26">
        <f t="shared" ref="N63:O63" si="25">SUM(N64:N68)</f>
        <v>0</v>
      </c>
      <c r="O63" s="26">
        <f t="shared" si="25"/>
        <v>0</v>
      </c>
      <c r="P63" s="36">
        <f>H63-O63</f>
        <v>0</v>
      </c>
      <c r="Q63" s="37">
        <f t="shared" si="13"/>
        <v>0</v>
      </c>
    </row>
    <row r="64" spans="1:17" x14ac:dyDescent="0.25">
      <c r="A64" s="28" t="s">
        <v>168</v>
      </c>
      <c r="B64" s="111"/>
      <c r="C64" s="111"/>
      <c r="D64" s="93"/>
      <c r="E64" s="93"/>
      <c r="F64" s="92"/>
      <c r="G64" s="21">
        <f t="shared" ref="G64:G71" si="26">E64*F64</f>
        <v>0</v>
      </c>
      <c r="H64" s="156">
        <f>G64*'Consolidated Budget(old one)'!$I$10</f>
        <v>0</v>
      </c>
      <c r="I64" s="88"/>
      <c r="J64" s="88"/>
      <c r="K64" s="30">
        <f t="shared" si="12"/>
        <v>0</v>
      </c>
      <c r="L64" s="31">
        <f t="shared" si="4"/>
        <v>0</v>
      </c>
      <c r="M64" s="87"/>
      <c r="N64" s="88"/>
      <c r="O64" s="88"/>
      <c r="P64" s="22">
        <f t="shared" ref="P64:P71" si="27">$H64-O64</f>
        <v>0</v>
      </c>
      <c r="Q64" s="23">
        <f t="shared" si="13"/>
        <v>0</v>
      </c>
    </row>
    <row r="65" spans="1:17" x14ac:dyDescent="0.25">
      <c r="A65" s="28" t="s">
        <v>170</v>
      </c>
      <c r="B65" s="111"/>
      <c r="C65" s="111"/>
      <c r="D65" s="93"/>
      <c r="E65" s="93"/>
      <c r="F65" s="92"/>
      <c r="G65" s="21">
        <f t="shared" si="26"/>
        <v>0</v>
      </c>
      <c r="H65" s="156">
        <f>G65*'Consolidated Budget(old one)'!$I$10</f>
        <v>0</v>
      </c>
      <c r="I65" s="88"/>
      <c r="J65" s="88"/>
      <c r="K65" s="30">
        <f t="shared" si="12"/>
        <v>0</v>
      </c>
      <c r="L65" s="31">
        <f t="shared" si="4"/>
        <v>0</v>
      </c>
      <c r="M65" s="87"/>
      <c r="N65" s="88"/>
      <c r="O65" s="88"/>
      <c r="P65" s="22">
        <f t="shared" si="27"/>
        <v>0</v>
      </c>
      <c r="Q65" s="23">
        <f t="shared" si="13"/>
        <v>0</v>
      </c>
    </row>
    <row r="66" spans="1:17" x14ac:dyDescent="0.25">
      <c r="A66" s="28" t="s">
        <v>172</v>
      </c>
      <c r="B66" s="111"/>
      <c r="C66" s="111"/>
      <c r="D66" s="93"/>
      <c r="E66" s="93"/>
      <c r="F66" s="92"/>
      <c r="G66" s="21">
        <f t="shared" si="26"/>
        <v>0</v>
      </c>
      <c r="H66" s="156">
        <f>G66*'Consolidated Budget(old one)'!$I$10</f>
        <v>0</v>
      </c>
      <c r="I66" s="88"/>
      <c r="J66" s="88"/>
      <c r="K66" s="30">
        <f t="shared" si="12"/>
        <v>0</v>
      </c>
      <c r="L66" s="31">
        <f t="shared" si="4"/>
        <v>0</v>
      </c>
      <c r="M66" s="87"/>
      <c r="N66" s="88"/>
      <c r="O66" s="88"/>
      <c r="P66" s="22">
        <f t="shared" si="27"/>
        <v>0</v>
      </c>
      <c r="Q66" s="23">
        <f t="shared" si="13"/>
        <v>0</v>
      </c>
    </row>
    <row r="67" spans="1:17" x14ac:dyDescent="0.25">
      <c r="A67" s="28" t="s">
        <v>176</v>
      </c>
      <c r="B67" s="111"/>
      <c r="C67" s="111"/>
      <c r="D67" s="93"/>
      <c r="E67" s="93"/>
      <c r="F67" s="92"/>
      <c r="G67" s="21">
        <f t="shared" si="26"/>
        <v>0</v>
      </c>
      <c r="H67" s="156">
        <f>G67*'Consolidated Budget(old one)'!$I$10</f>
        <v>0</v>
      </c>
      <c r="I67" s="88"/>
      <c r="J67" s="88"/>
      <c r="K67" s="30">
        <f t="shared" ref="K67:K98" si="28">H67-J67</f>
        <v>0</v>
      </c>
      <c r="L67" s="31">
        <f t="shared" si="4"/>
        <v>0</v>
      </c>
      <c r="M67" s="87"/>
      <c r="N67" s="88"/>
      <c r="O67" s="88"/>
      <c r="P67" s="22">
        <f t="shared" si="27"/>
        <v>0</v>
      </c>
      <c r="Q67" s="23">
        <f t="shared" si="13"/>
        <v>0</v>
      </c>
    </row>
    <row r="68" spans="1:17" x14ac:dyDescent="0.25">
      <c r="A68" s="28" t="s">
        <v>178</v>
      </c>
      <c r="B68" s="111"/>
      <c r="C68" s="111"/>
      <c r="D68" s="93"/>
      <c r="E68" s="93"/>
      <c r="F68" s="92"/>
      <c r="G68" s="21">
        <f t="shared" si="26"/>
        <v>0</v>
      </c>
      <c r="H68" s="156">
        <f>G68*'Consolidated Budget(old one)'!$I$10</f>
        <v>0</v>
      </c>
      <c r="I68" s="88"/>
      <c r="J68" s="88"/>
      <c r="K68" s="30">
        <f t="shared" si="28"/>
        <v>0</v>
      </c>
      <c r="L68" s="31">
        <f t="shared" si="4"/>
        <v>0</v>
      </c>
      <c r="M68" s="87"/>
      <c r="N68" s="88"/>
      <c r="O68" s="88"/>
      <c r="P68" s="22">
        <f t="shared" si="27"/>
        <v>0</v>
      </c>
      <c r="Q68" s="23">
        <f t="shared" si="13"/>
        <v>0</v>
      </c>
    </row>
    <row r="69" spans="1:17" x14ac:dyDescent="0.25">
      <c r="A69" s="28" t="s">
        <v>180</v>
      </c>
      <c r="B69" s="111"/>
      <c r="C69" s="111"/>
      <c r="D69" s="93"/>
      <c r="E69" s="93"/>
      <c r="F69" s="92"/>
      <c r="G69" s="21">
        <f t="shared" si="26"/>
        <v>0</v>
      </c>
      <c r="H69" s="156">
        <f>G69*'Consolidated Budget(old one)'!$I$10</f>
        <v>0</v>
      </c>
      <c r="I69" s="88"/>
      <c r="J69" s="88"/>
      <c r="K69" s="30">
        <f t="shared" si="28"/>
        <v>0</v>
      </c>
      <c r="L69" s="31"/>
      <c r="M69" s="87"/>
      <c r="N69" s="88"/>
      <c r="O69" s="88"/>
      <c r="P69" s="22">
        <f t="shared" si="27"/>
        <v>0</v>
      </c>
      <c r="Q69" s="23"/>
    </row>
    <row r="70" spans="1:17" x14ac:dyDescent="0.25">
      <c r="A70" s="28" t="s">
        <v>181</v>
      </c>
      <c r="B70" s="111"/>
      <c r="C70" s="111"/>
      <c r="D70" s="93"/>
      <c r="E70" s="93"/>
      <c r="F70" s="92"/>
      <c r="G70" s="21">
        <f t="shared" si="26"/>
        <v>0</v>
      </c>
      <c r="H70" s="156">
        <f>G70*'Consolidated Budget(old one)'!$I$10</f>
        <v>0</v>
      </c>
      <c r="I70" s="88"/>
      <c r="J70" s="88"/>
      <c r="K70" s="30">
        <f t="shared" si="28"/>
        <v>0</v>
      </c>
      <c r="L70" s="31"/>
      <c r="M70" s="87"/>
      <c r="N70" s="88"/>
      <c r="O70" s="88"/>
      <c r="P70" s="22">
        <f t="shared" si="27"/>
        <v>0</v>
      </c>
      <c r="Q70" s="23"/>
    </row>
    <row r="71" spans="1:17" x14ac:dyDescent="0.25">
      <c r="A71" s="28" t="s">
        <v>182</v>
      </c>
      <c r="B71" s="111"/>
      <c r="C71" s="111"/>
      <c r="D71" s="93"/>
      <c r="E71" s="93"/>
      <c r="F71" s="92"/>
      <c r="G71" s="21">
        <f t="shared" si="26"/>
        <v>0</v>
      </c>
      <c r="H71" s="156">
        <f>G71*'Consolidated Budget(old one)'!$I$10</f>
        <v>0</v>
      </c>
      <c r="I71" s="88"/>
      <c r="J71" s="88"/>
      <c r="K71" s="30">
        <f t="shared" si="28"/>
        <v>0</v>
      </c>
      <c r="L71" s="31"/>
      <c r="M71" s="87"/>
      <c r="N71" s="88"/>
      <c r="O71" s="88"/>
      <c r="P71" s="22">
        <f t="shared" si="27"/>
        <v>0</v>
      </c>
      <c r="Q71" s="23"/>
    </row>
    <row r="72" spans="1:17" ht="13" x14ac:dyDescent="0.25">
      <c r="A72" s="24" t="s">
        <v>184</v>
      </c>
      <c r="B72" s="25" t="s">
        <v>41</v>
      </c>
      <c r="C72" s="25"/>
      <c r="D72" s="963"/>
      <c r="E72" s="963"/>
      <c r="F72" s="963"/>
      <c r="G72" s="26">
        <f>SUM(G73:G80)</f>
        <v>0</v>
      </c>
      <c r="H72" s="26">
        <f>SUM(H73:H80)</f>
        <v>0</v>
      </c>
      <c r="I72" s="26">
        <f t="shared" ref="I72:J72" si="29">SUM(I73:I77)</f>
        <v>0</v>
      </c>
      <c r="J72" s="26">
        <f t="shared" si="29"/>
        <v>0</v>
      </c>
      <c r="K72" s="36">
        <f t="shared" si="28"/>
        <v>0</v>
      </c>
      <c r="L72" s="37">
        <f t="shared" si="4"/>
        <v>0</v>
      </c>
      <c r="M72" s="87"/>
      <c r="N72" s="26">
        <f t="shared" ref="N72:O72" si="30">SUM(N73:N77)</f>
        <v>0</v>
      </c>
      <c r="O72" s="26">
        <f t="shared" si="30"/>
        <v>0</v>
      </c>
      <c r="P72" s="36">
        <f>H72-O72</f>
        <v>0</v>
      </c>
      <c r="Q72" s="37">
        <f t="shared" si="13"/>
        <v>0</v>
      </c>
    </row>
    <row r="73" spans="1:17" x14ac:dyDescent="0.25">
      <c r="A73" s="28" t="s">
        <v>185</v>
      </c>
      <c r="B73" s="111"/>
      <c r="C73" s="111"/>
      <c r="D73" s="93"/>
      <c r="E73" s="93"/>
      <c r="F73" s="92"/>
      <c r="G73" s="21">
        <f t="shared" ref="G73:G80" si="31">E73*F73</f>
        <v>0</v>
      </c>
      <c r="H73" s="156">
        <f>G73*'Consolidated Budget(old one)'!$I$10</f>
        <v>0</v>
      </c>
      <c r="I73" s="88"/>
      <c r="J73" s="88"/>
      <c r="K73" s="30">
        <f t="shared" si="28"/>
        <v>0</v>
      </c>
      <c r="L73" s="31">
        <f t="shared" si="4"/>
        <v>0</v>
      </c>
      <c r="M73" s="87"/>
      <c r="N73" s="88"/>
      <c r="O73" s="88"/>
      <c r="P73" s="22">
        <f t="shared" ref="P73:P80" si="32">$H73-O73</f>
        <v>0</v>
      </c>
      <c r="Q73" s="23">
        <f t="shared" si="13"/>
        <v>0</v>
      </c>
    </row>
    <row r="74" spans="1:17" x14ac:dyDescent="0.25">
      <c r="A74" s="28" t="s">
        <v>186</v>
      </c>
      <c r="B74" s="111"/>
      <c r="C74" s="111"/>
      <c r="D74" s="93"/>
      <c r="E74" s="93"/>
      <c r="F74" s="92"/>
      <c r="G74" s="21">
        <f t="shared" si="31"/>
        <v>0</v>
      </c>
      <c r="H74" s="156">
        <f>G74*'Consolidated Budget(old one)'!$I$10</f>
        <v>0</v>
      </c>
      <c r="I74" s="88"/>
      <c r="J74" s="88"/>
      <c r="K74" s="30">
        <f t="shared" si="28"/>
        <v>0</v>
      </c>
      <c r="L74" s="31">
        <f t="shared" si="4"/>
        <v>0</v>
      </c>
      <c r="M74" s="87"/>
      <c r="N74" s="88"/>
      <c r="O74" s="88"/>
      <c r="P74" s="22">
        <f t="shared" si="32"/>
        <v>0</v>
      </c>
      <c r="Q74" s="23">
        <f t="shared" si="13"/>
        <v>0</v>
      </c>
    </row>
    <row r="75" spans="1:17" x14ac:dyDescent="0.25">
      <c r="A75" s="28" t="s">
        <v>187</v>
      </c>
      <c r="B75" s="111"/>
      <c r="C75" s="111"/>
      <c r="D75" s="93"/>
      <c r="E75" s="93"/>
      <c r="F75" s="92"/>
      <c r="G75" s="21">
        <f t="shared" si="31"/>
        <v>0</v>
      </c>
      <c r="H75" s="156">
        <f>G75*'Consolidated Budget(old one)'!$I$10</f>
        <v>0</v>
      </c>
      <c r="I75" s="88"/>
      <c r="J75" s="88"/>
      <c r="K75" s="30">
        <f t="shared" si="28"/>
        <v>0</v>
      </c>
      <c r="L75" s="31">
        <f t="shared" si="4"/>
        <v>0</v>
      </c>
      <c r="M75" s="87"/>
      <c r="N75" s="88"/>
      <c r="O75" s="88"/>
      <c r="P75" s="22">
        <f t="shared" si="32"/>
        <v>0</v>
      </c>
      <c r="Q75" s="23">
        <f t="shared" si="13"/>
        <v>0</v>
      </c>
    </row>
    <row r="76" spans="1:17" x14ac:dyDescent="0.25">
      <c r="A76" s="28" t="s">
        <v>188</v>
      </c>
      <c r="B76" s="111"/>
      <c r="C76" s="111"/>
      <c r="D76" s="93"/>
      <c r="E76" s="93"/>
      <c r="F76" s="92"/>
      <c r="G76" s="21">
        <f t="shared" si="31"/>
        <v>0</v>
      </c>
      <c r="H76" s="156">
        <f>G76*'Consolidated Budget(old one)'!$I$10</f>
        <v>0</v>
      </c>
      <c r="I76" s="88"/>
      <c r="J76" s="88"/>
      <c r="K76" s="30">
        <f t="shared" si="28"/>
        <v>0</v>
      </c>
      <c r="L76" s="31">
        <f t="shared" si="4"/>
        <v>0</v>
      </c>
      <c r="M76" s="87"/>
      <c r="N76" s="88"/>
      <c r="O76" s="88"/>
      <c r="P76" s="22">
        <f t="shared" si="32"/>
        <v>0</v>
      </c>
      <c r="Q76" s="23">
        <f t="shared" si="13"/>
        <v>0</v>
      </c>
    </row>
    <row r="77" spans="1:17" x14ac:dyDescent="0.25">
      <c r="A77" s="28" t="s">
        <v>189</v>
      </c>
      <c r="B77" s="111"/>
      <c r="C77" s="111"/>
      <c r="D77" s="93"/>
      <c r="E77" s="93"/>
      <c r="F77" s="92"/>
      <c r="G77" s="21">
        <f t="shared" si="31"/>
        <v>0</v>
      </c>
      <c r="H77" s="156">
        <f>G77*'Consolidated Budget(old one)'!$I$10</f>
        <v>0</v>
      </c>
      <c r="I77" s="88"/>
      <c r="J77" s="88"/>
      <c r="K77" s="30">
        <f t="shared" si="28"/>
        <v>0</v>
      </c>
      <c r="L77" s="31">
        <f t="shared" si="4"/>
        <v>0</v>
      </c>
      <c r="M77" s="87"/>
      <c r="N77" s="88"/>
      <c r="O77" s="88"/>
      <c r="P77" s="22">
        <f t="shared" si="32"/>
        <v>0</v>
      </c>
      <c r="Q77" s="23">
        <f t="shared" si="13"/>
        <v>0</v>
      </c>
    </row>
    <row r="78" spans="1:17" x14ac:dyDescent="0.25">
      <c r="A78" s="28" t="s">
        <v>190</v>
      </c>
      <c r="B78" s="111"/>
      <c r="C78" s="111"/>
      <c r="D78" s="93"/>
      <c r="E78" s="93"/>
      <c r="F78" s="92"/>
      <c r="G78" s="21">
        <f t="shared" si="31"/>
        <v>0</v>
      </c>
      <c r="H78" s="156">
        <f>G78*'Consolidated Budget(old one)'!$I$10</f>
        <v>0</v>
      </c>
      <c r="I78" s="88"/>
      <c r="J78" s="88"/>
      <c r="K78" s="30">
        <f t="shared" si="28"/>
        <v>0</v>
      </c>
      <c r="L78" s="31"/>
      <c r="M78" s="87"/>
      <c r="N78" s="88"/>
      <c r="O78" s="88"/>
      <c r="P78" s="22">
        <f t="shared" si="32"/>
        <v>0</v>
      </c>
      <c r="Q78" s="23"/>
    </row>
    <row r="79" spans="1:17" x14ac:dyDescent="0.25">
      <c r="A79" s="28" t="s">
        <v>191</v>
      </c>
      <c r="B79" s="111"/>
      <c r="C79" s="111"/>
      <c r="D79" s="93"/>
      <c r="E79" s="93"/>
      <c r="F79" s="92"/>
      <c r="G79" s="21">
        <f t="shared" si="31"/>
        <v>0</v>
      </c>
      <c r="H79" s="156">
        <f>G79*'Consolidated Budget(old one)'!$I$10</f>
        <v>0</v>
      </c>
      <c r="I79" s="88"/>
      <c r="J79" s="88"/>
      <c r="K79" s="30">
        <f t="shared" si="28"/>
        <v>0</v>
      </c>
      <c r="L79" s="31"/>
      <c r="M79" s="87"/>
      <c r="N79" s="88"/>
      <c r="O79" s="88"/>
      <c r="P79" s="22">
        <f t="shared" si="32"/>
        <v>0</v>
      </c>
      <c r="Q79" s="23"/>
    </row>
    <row r="80" spans="1:17" x14ac:dyDescent="0.25">
      <c r="A80" s="28" t="s">
        <v>192</v>
      </c>
      <c r="B80" s="111"/>
      <c r="C80" s="111"/>
      <c r="D80" s="93"/>
      <c r="E80" s="93"/>
      <c r="F80" s="92"/>
      <c r="G80" s="21">
        <f t="shared" si="31"/>
        <v>0</v>
      </c>
      <c r="H80" s="156">
        <f>G80*'Consolidated Budget(old one)'!$I$10</f>
        <v>0</v>
      </c>
      <c r="I80" s="88"/>
      <c r="J80" s="88"/>
      <c r="K80" s="30">
        <f t="shared" si="28"/>
        <v>0</v>
      </c>
      <c r="L80" s="31"/>
      <c r="M80" s="87"/>
      <c r="N80" s="88"/>
      <c r="O80" s="88"/>
      <c r="P80" s="22">
        <f t="shared" si="32"/>
        <v>0</v>
      </c>
      <c r="Q80" s="23"/>
    </row>
    <row r="81" spans="1:17" ht="13" x14ac:dyDescent="0.25">
      <c r="A81" s="24" t="s">
        <v>193</v>
      </c>
      <c r="B81" s="25" t="s">
        <v>42</v>
      </c>
      <c r="C81" s="25"/>
      <c r="D81" s="963"/>
      <c r="E81" s="963"/>
      <c r="F81" s="963"/>
      <c r="G81" s="26">
        <f>SUM(G82:G89)</f>
        <v>0</v>
      </c>
      <c r="H81" s="26">
        <f>SUM(H82:H89)</f>
        <v>0</v>
      </c>
      <c r="I81" s="26">
        <f t="shared" ref="I81:J81" si="33">SUM(I82:I86)</f>
        <v>0</v>
      </c>
      <c r="J81" s="26">
        <f t="shared" si="33"/>
        <v>0</v>
      </c>
      <c r="K81" s="36">
        <f t="shared" si="28"/>
        <v>0</v>
      </c>
      <c r="L81" s="37">
        <f t="shared" si="4"/>
        <v>0</v>
      </c>
      <c r="M81" s="87"/>
      <c r="N81" s="26">
        <f t="shared" ref="N81:O81" si="34">SUM(N82:N86)</f>
        <v>0</v>
      </c>
      <c r="O81" s="26">
        <f t="shared" si="34"/>
        <v>0</v>
      </c>
      <c r="P81" s="36">
        <f>H81-O81</f>
        <v>0</v>
      </c>
      <c r="Q81" s="37">
        <f t="shared" si="13"/>
        <v>0</v>
      </c>
    </row>
    <row r="82" spans="1:17" x14ac:dyDescent="0.25">
      <c r="A82" s="28" t="s">
        <v>194</v>
      </c>
      <c r="B82" s="111"/>
      <c r="C82" s="111"/>
      <c r="D82" s="93"/>
      <c r="E82" s="93"/>
      <c r="F82" s="92"/>
      <c r="G82" s="21">
        <f t="shared" ref="G82:G89" si="35">E82*F82</f>
        <v>0</v>
      </c>
      <c r="H82" s="156">
        <f>G82*'Consolidated Budget(old one)'!$I$10</f>
        <v>0</v>
      </c>
      <c r="I82" s="88"/>
      <c r="J82" s="88"/>
      <c r="K82" s="30">
        <f t="shared" si="28"/>
        <v>0</v>
      </c>
      <c r="L82" s="31">
        <f t="shared" si="4"/>
        <v>0</v>
      </c>
      <c r="M82" s="87"/>
      <c r="N82" s="88"/>
      <c r="O82" s="88"/>
      <c r="P82" s="22">
        <f t="shared" ref="P82:P89" si="36">$H82-O82</f>
        <v>0</v>
      </c>
      <c r="Q82" s="23">
        <f t="shared" si="13"/>
        <v>0</v>
      </c>
    </row>
    <row r="83" spans="1:17" x14ac:dyDescent="0.25">
      <c r="A83" s="28" t="s">
        <v>197</v>
      </c>
      <c r="B83" s="111"/>
      <c r="C83" s="111"/>
      <c r="D83" s="93"/>
      <c r="E83" s="93"/>
      <c r="F83" s="92"/>
      <c r="G83" s="21">
        <f t="shared" si="35"/>
        <v>0</v>
      </c>
      <c r="H83" s="156">
        <f>G83*'Consolidated Budget(old one)'!$I$10</f>
        <v>0</v>
      </c>
      <c r="I83" s="88"/>
      <c r="J83" s="88"/>
      <c r="K83" s="30">
        <f t="shared" si="28"/>
        <v>0</v>
      </c>
      <c r="L83" s="31">
        <f t="shared" si="4"/>
        <v>0</v>
      </c>
      <c r="M83" s="87"/>
      <c r="N83" s="88"/>
      <c r="O83" s="88"/>
      <c r="P83" s="22">
        <f t="shared" si="36"/>
        <v>0</v>
      </c>
      <c r="Q83" s="23">
        <f t="shared" si="13"/>
        <v>0</v>
      </c>
    </row>
    <row r="84" spans="1:17" x14ac:dyDescent="0.25">
      <c r="A84" s="28" t="s">
        <v>199</v>
      </c>
      <c r="B84" s="111"/>
      <c r="C84" s="111"/>
      <c r="D84" s="93"/>
      <c r="E84" s="93"/>
      <c r="F84" s="92"/>
      <c r="G84" s="21">
        <f t="shared" si="35"/>
        <v>0</v>
      </c>
      <c r="H84" s="156">
        <f>G84*'Consolidated Budget(old one)'!$I$10</f>
        <v>0</v>
      </c>
      <c r="I84" s="88"/>
      <c r="J84" s="88"/>
      <c r="K84" s="30">
        <f t="shared" si="28"/>
        <v>0</v>
      </c>
      <c r="L84" s="31">
        <f t="shared" si="4"/>
        <v>0</v>
      </c>
      <c r="M84" s="87"/>
      <c r="N84" s="88"/>
      <c r="O84" s="88"/>
      <c r="P84" s="22">
        <f t="shared" si="36"/>
        <v>0</v>
      </c>
      <c r="Q84" s="23">
        <f t="shared" si="13"/>
        <v>0</v>
      </c>
    </row>
    <row r="85" spans="1:17" x14ac:dyDescent="0.25">
      <c r="A85" s="28" t="s">
        <v>202</v>
      </c>
      <c r="B85" s="111"/>
      <c r="C85" s="111"/>
      <c r="D85" s="93"/>
      <c r="E85" s="93"/>
      <c r="F85" s="92"/>
      <c r="G85" s="21">
        <f t="shared" si="35"/>
        <v>0</v>
      </c>
      <c r="H85" s="156">
        <f>G85*'Consolidated Budget(old one)'!$I$10</f>
        <v>0</v>
      </c>
      <c r="I85" s="88"/>
      <c r="J85" s="88"/>
      <c r="K85" s="30">
        <f t="shared" si="28"/>
        <v>0</v>
      </c>
      <c r="L85" s="31">
        <f t="shared" si="4"/>
        <v>0</v>
      </c>
      <c r="M85" s="87"/>
      <c r="N85" s="88"/>
      <c r="O85" s="88"/>
      <c r="P85" s="22">
        <f t="shared" si="36"/>
        <v>0</v>
      </c>
      <c r="Q85" s="23">
        <f t="shared" si="13"/>
        <v>0</v>
      </c>
    </row>
    <row r="86" spans="1:17" x14ac:dyDescent="0.25">
      <c r="A86" s="28" t="s">
        <v>203</v>
      </c>
      <c r="B86" s="111"/>
      <c r="C86" s="111"/>
      <c r="D86" s="93"/>
      <c r="E86" s="93"/>
      <c r="F86" s="92"/>
      <c r="G86" s="21">
        <f t="shared" si="35"/>
        <v>0</v>
      </c>
      <c r="H86" s="156">
        <f>G86*'Consolidated Budget(old one)'!$I$10</f>
        <v>0</v>
      </c>
      <c r="I86" s="88"/>
      <c r="J86" s="88"/>
      <c r="K86" s="30">
        <f t="shared" si="28"/>
        <v>0</v>
      </c>
      <c r="L86" s="31">
        <f t="shared" si="4"/>
        <v>0</v>
      </c>
      <c r="M86" s="87"/>
      <c r="N86" s="88"/>
      <c r="O86" s="88"/>
      <c r="P86" s="22">
        <f t="shared" si="36"/>
        <v>0</v>
      </c>
      <c r="Q86" s="23">
        <f t="shared" si="13"/>
        <v>0</v>
      </c>
    </row>
    <row r="87" spans="1:17" x14ac:dyDescent="0.25">
      <c r="A87" s="28" t="s">
        <v>203</v>
      </c>
      <c r="B87" s="111"/>
      <c r="C87" s="111"/>
      <c r="D87" s="93"/>
      <c r="E87" s="93"/>
      <c r="F87" s="92"/>
      <c r="G87" s="21">
        <f t="shared" si="35"/>
        <v>0</v>
      </c>
      <c r="H87" s="156">
        <f>G87*'Consolidated Budget(old one)'!$I$10</f>
        <v>0</v>
      </c>
      <c r="I87" s="88"/>
      <c r="J87" s="88"/>
      <c r="K87" s="30">
        <f t="shared" si="28"/>
        <v>0</v>
      </c>
      <c r="L87" s="31"/>
      <c r="M87" s="87"/>
      <c r="N87" s="88"/>
      <c r="O87" s="88"/>
      <c r="P87" s="22">
        <f t="shared" si="36"/>
        <v>0</v>
      </c>
      <c r="Q87" s="23"/>
    </row>
    <row r="88" spans="1:17" x14ac:dyDescent="0.25">
      <c r="A88" s="28" t="s">
        <v>203</v>
      </c>
      <c r="B88" s="111"/>
      <c r="C88" s="111"/>
      <c r="D88" s="93"/>
      <c r="E88" s="93"/>
      <c r="F88" s="92"/>
      <c r="G88" s="21">
        <f t="shared" si="35"/>
        <v>0</v>
      </c>
      <c r="H88" s="156">
        <f>G88*'Consolidated Budget(old one)'!$I$10</f>
        <v>0</v>
      </c>
      <c r="I88" s="88"/>
      <c r="J88" s="88"/>
      <c r="K88" s="30">
        <f t="shared" si="28"/>
        <v>0</v>
      </c>
      <c r="L88" s="31"/>
      <c r="M88" s="87"/>
      <c r="N88" s="88"/>
      <c r="O88" s="88"/>
      <c r="P88" s="22">
        <f t="shared" si="36"/>
        <v>0</v>
      </c>
      <c r="Q88" s="23"/>
    </row>
    <row r="89" spans="1:17" x14ac:dyDescent="0.25">
      <c r="A89" s="28" t="s">
        <v>203</v>
      </c>
      <c r="B89" s="111"/>
      <c r="C89" s="111"/>
      <c r="D89" s="93"/>
      <c r="E89" s="93"/>
      <c r="F89" s="92"/>
      <c r="G89" s="21">
        <f t="shared" si="35"/>
        <v>0</v>
      </c>
      <c r="H89" s="156">
        <f>G89*'Consolidated Budget(old one)'!$I$10</f>
        <v>0</v>
      </c>
      <c r="I89" s="88"/>
      <c r="J89" s="88"/>
      <c r="K89" s="30">
        <f t="shared" si="28"/>
        <v>0</v>
      </c>
      <c r="L89" s="31"/>
      <c r="M89" s="87"/>
      <c r="N89" s="88"/>
      <c r="O89" s="88"/>
      <c r="P89" s="22">
        <f t="shared" si="36"/>
        <v>0</v>
      </c>
      <c r="Q89" s="23"/>
    </row>
    <row r="90" spans="1:17" ht="13" x14ac:dyDescent="0.25">
      <c r="A90" s="24" t="s">
        <v>204</v>
      </c>
      <c r="B90" s="25" t="s">
        <v>43</v>
      </c>
      <c r="C90" s="25"/>
      <c r="D90" s="963"/>
      <c r="E90" s="963"/>
      <c r="F90" s="963"/>
      <c r="G90" s="26">
        <f>SUM(G91:G98)</f>
        <v>0</v>
      </c>
      <c r="H90" s="26">
        <f>SUM(H91:H98)</f>
        <v>0</v>
      </c>
      <c r="I90" s="26">
        <f t="shared" ref="I90:J90" si="37">SUM(I91:I95)</f>
        <v>0</v>
      </c>
      <c r="J90" s="26">
        <f t="shared" si="37"/>
        <v>0</v>
      </c>
      <c r="K90" s="36">
        <f t="shared" si="28"/>
        <v>0</v>
      </c>
      <c r="L90" s="37">
        <f t="shared" si="4"/>
        <v>0</v>
      </c>
      <c r="M90" s="87"/>
      <c r="N90" s="26">
        <f t="shared" ref="N90:O90" si="38">SUM(N91:N95)</f>
        <v>0</v>
      </c>
      <c r="O90" s="26">
        <f t="shared" si="38"/>
        <v>0</v>
      </c>
      <c r="P90" s="36">
        <f>H90-O90</f>
        <v>0</v>
      </c>
      <c r="Q90" s="37">
        <f t="shared" si="13"/>
        <v>0</v>
      </c>
    </row>
    <row r="91" spans="1:17" x14ac:dyDescent="0.25">
      <c r="A91" s="28" t="s">
        <v>205</v>
      </c>
      <c r="B91" s="111"/>
      <c r="C91" s="111"/>
      <c r="D91" s="93"/>
      <c r="E91" s="93"/>
      <c r="F91" s="92"/>
      <c r="G91" s="21">
        <f t="shared" ref="G91:G98" si="39">E91*F91</f>
        <v>0</v>
      </c>
      <c r="H91" s="156">
        <f>G91*'Consolidated Budget(old one)'!$I$10</f>
        <v>0</v>
      </c>
      <c r="I91" s="88"/>
      <c r="J91" s="88"/>
      <c r="K91" s="30">
        <f t="shared" si="28"/>
        <v>0</v>
      </c>
      <c r="L91" s="31">
        <f t="shared" si="4"/>
        <v>0</v>
      </c>
      <c r="M91" s="87"/>
      <c r="N91" s="88"/>
      <c r="O91" s="88"/>
      <c r="P91" s="22">
        <f t="shared" ref="P91:P98" si="40">$H91-O91</f>
        <v>0</v>
      </c>
      <c r="Q91" s="23">
        <f t="shared" si="13"/>
        <v>0</v>
      </c>
    </row>
    <row r="92" spans="1:17" x14ac:dyDescent="0.25">
      <c r="A92" s="28" t="s">
        <v>207</v>
      </c>
      <c r="B92" s="111"/>
      <c r="C92" s="111"/>
      <c r="D92" s="93"/>
      <c r="E92" s="93"/>
      <c r="F92" s="92"/>
      <c r="G92" s="21">
        <f t="shared" si="39"/>
        <v>0</v>
      </c>
      <c r="H92" s="156">
        <f>G92*'Consolidated Budget(old one)'!$I$10</f>
        <v>0</v>
      </c>
      <c r="I92" s="88"/>
      <c r="J92" s="88"/>
      <c r="K92" s="30">
        <f t="shared" si="28"/>
        <v>0</v>
      </c>
      <c r="L92" s="31">
        <f t="shared" si="4"/>
        <v>0</v>
      </c>
      <c r="M92" s="87"/>
      <c r="N92" s="88"/>
      <c r="O92" s="88"/>
      <c r="P92" s="22">
        <f t="shared" si="40"/>
        <v>0</v>
      </c>
      <c r="Q92" s="23">
        <f t="shared" si="13"/>
        <v>0</v>
      </c>
    </row>
    <row r="93" spans="1:17" x14ac:dyDescent="0.25">
      <c r="A93" s="28" t="s">
        <v>210</v>
      </c>
      <c r="B93" s="111"/>
      <c r="C93" s="111"/>
      <c r="D93" s="93"/>
      <c r="E93" s="93"/>
      <c r="F93" s="92"/>
      <c r="G93" s="21">
        <f t="shared" si="39"/>
        <v>0</v>
      </c>
      <c r="H93" s="156">
        <f>G93*'Consolidated Budget(old one)'!$I$10</f>
        <v>0</v>
      </c>
      <c r="I93" s="88"/>
      <c r="J93" s="88"/>
      <c r="K93" s="30">
        <f t="shared" si="28"/>
        <v>0</v>
      </c>
      <c r="L93" s="31">
        <f t="shared" si="4"/>
        <v>0</v>
      </c>
      <c r="M93" s="87"/>
      <c r="N93" s="88"/>
      <c r="O93" s="88"/>
      <c r="P93" s="22">
        <f t="shared" si="40"/>
        <v>0</v>
      </c>
      <c r="Q93" s="23">
        <f t="shared" si="13"/>
        <v>0</v>
      </c>
    </row>
    <row r="94" spans="1:17" x14ac:dyDescent="0.25">
      <c r="A94" s="28" t="s">
        <v>211</v>
      </c>
      <c r="B94" s="111"/>
      <c r="C94" s="111"/>
      <c r="D94" s="93"/>
      <c r="E94" s="93"/>
      <c r="F94" s="92"/>
      <c r="G94" s="21">
        <f t="shared" si="39"/>
        <v>0</v>
      </c>
      <c r="H94" s="156">
        <f>G94*'Consolidated Budget(old one)'!$I$10</f>
        <v>0</v>
      </c>
      <c r="I94" s="88"/>
      <c r="J94" s="88"/>
      <c r="K94" s="30">
        <f t="shared" si="28"/>
        <v>0</v>
      </c>
      <c r="L94" s="31">
        <f t="shared" si="4"/>
        <v>0</v>
      </c>
      <c r="M94" s="87"/>
      <c r="N94" s="88"/>
      <c r="O94" s="88"/>
      <c r="P94" s="22">
        <f t="shared" si="40"/>
        <v>0</v>
      </c>
      <c r="Q94" s="23">
        <f t="shared" si="13"/>
        <v>0</v>
      </c>
    </row>
    <row r="95" spans="1:17" x14ac:dyDescent="0.25">
      <c r="A95" s="28" t="s">
        <v>212</v>
      </c>
      <c r="B95" s="111"/>
      <c r="C95" s="111"/>
      <c r="D95" s="93"/>
      <c r="E95" s="93"/>
      <c r="F95" s="92"/>
      <c r="G95" s="21">
        <f t="shared" si="39"/>
        <v>0</v>
      </c>
      <c r="H95" s="156">
        <f>G95*'Consolidated Budget(old one)'!$I$10</f>
        <v>0</v>
      </c>
      <c r="I95" s="88"/>
      <c r="J95" s="88"/>
      <c r="K95" s="30">
        <f t="shared" si="28"/>
        <v>0</v>
      </c>
      <c r="L95" s="31">
        <f t="shared" si="4"/>
        <v>0</v>
      </c>
      <c r="M95" s="87"/>
      <c r="N95" s="88"/>
      <c r="O95" s="88"/>
      <c r="P95" s="22">
        <f t="shared" si="40"/>
        <v>0</v>
      </c>
      <c r="Q95" s="23">
        <f t="shared" si="13"/>
        <v>0</v>
      </c>
    </row>
    <row r="96" spans="1:17" x14ac:dyDescent="0.25">
      <c r="A96" s="28" t="s">
        <v>213</v>
      </c>
      <c r="B96" s="111"/>
      <c r="C96" s="111"/>
      <c r="D96" s="93"/>
      <c r="E96" s="93"/>
      <c r="F96" s="92"/>
      <c r="G96" s="21">
        <f t="shared" si="39"/>
        <v>0</v>
      </c>
      <c r="H96" s="156">
        <f>G96*'Consolidated Budget(old one)'!$I$10</f>
        <v>0</v>
      </c>
      <c r="I96" s="88"/>
      <c r="J96" s="88"/>
      <c r="K96" s="30">
        <f t="shared" si="28"/>
        <v>0</v>
      </c>
      <c r="L96" s="31"/>
      <c r="M96" s="87"/>
      <c r="N96" s="88"/>
      <c r="O96" s="88"/>
      <c r="P96" s="22">
        <f t="shared" si="40"/>
        <v>0</v>
      </c>
      <c r="Q96" s="23"/>
    </row>
    <row r="97" spans="1:17" x14ac:dyDescent="0.25">
      <c r="A97" s="28" t="s">
        <v>214</v>
      </c>
      <c r="B97" s="111"/>
      <c r="C97" s="111"/>
      <c r="D97" s="93"/>
      <c r="E97" s="93"/>
      <c r="F97" s="92"/>
      <c r="G97" s="21">
        <f t="shared" si="39"/>
        <v>0</v>
      </c>
      <c r="H97" s="156">
        <f>G97*'Consolidated Budget(old one)'!$I$10</f>
        <v>0</v>
      </c>
      <c r="I97" s="88"/>
      <c r="J97" s="88"/>
      <c r="K97" s="30">
        <f t="shared" si="28"/>
        <v>0</v>
      </c>
      <c r="L97" s="31"/>
      <c r="M97" s="87"/>
      <c r="N97" s="88"/>
      <c r="O97" s="88"/>
      <c r="P97" s="22">
        <f t="shared" si="40"/>
        <v>0</v>
      </c>
      <c r="Q97" s="23"/>
    </row>
    <row r="98" spans="1:17" x14ac:dyDescent="0.25">
      <c r="A98" s="28" t="s">
        <v>215</v>
      </c>
      <c r="B98" s="111"/>
      <c r="C98" s="111"/>
      <c r="D98" s="93"/>
      <c r="E98" s="93"/>
      <c r="F98" s="92"/>
      <c r="G98" s="21">
        <f t="shared" si="39"/>
        <v>0</v>
      </c>
      <c r="H98" s="156">
        <f>G98*'Consolidated Budget(old one)'!$I$10</f>
        <v>0</v>
      </c>
      <c r="I98" s="88"/>
      <c r="J98" s="88"/>
      <c r="K98" s="30">
        <f t="shared" si="28"/>
        <v>0</v>
      </c>
      <c r="L98" s="31"/>
      <c r="M98" s="87"/>
      <c r="N98" s="88"/>
      <c r="O98" s="88"/>
      <c r="P98" s="22">
        <f t="shared" si="40"/>
        <v>0</v>
      </c>
      <c r="Q98" s="23"/>
    </row>
    <row r="99" spans="1:17" ht="13" x14ac:dyDescent="0.25">
      <c r="A99" s="24" t="s">
        <v>216</v>
      </c>
      <c r="B99" s="25" t="s">
        <v>44</v>
      </c>
      <c r="C99" s="25"/>
      <c r="D99" s="963"/>
      <c r="E99" s="963"/>
      <c r="F99" s="963"/>
      <c r="G99" s="26">
        <f>SUM(G100:G107)</f>
        <v>0</v>
      </c>
      <c r="H99" s="26">
        <f>SUM(H100:H107)</f>
        <v>0</v>
      </c>
      <c r="I99" s="26">
        <f t="shared" ref="I99:J99" si="41">SUM(I100:I104)</f>
        <v>0</v>
      </c>
      <c r="J99" s="26">
        <f t="shared" si="41"/>
        <v>0</v>
      </c>
      <c r="K99" s="36">
        <f t="shared" ref="K99:K130" si="42">H99-J99</f>
        <v>0</v>
      </c>
      <c r="L99" s="37">
        <f t="shared" si="4"/>
        <v>0</v>
      </c>
      <c r="M99" s="87"/>
      <c r="N99" s="26">
        <f t="shared" ref="N99:O99" si="43">SUM(N100:N104)</f>
        <v>0</v>
      </c>
      <c r="O99" s="26">
        <f t="shared" si="43"/>
        <v>0</v>
      </c>
      <c r="P99" s="36">
        <f>H99-O99</f>
        <v>0</v>
      </c>
      <c r="Q99" s="37">
        <f t="shared" si="13"/>
        <v>0</v>
      </c>
    </row>
    <row r="100" spans="1:17" x14ac:dyDescent="0.25">
      <c r="A100" s="28" t="s">
        <v>217</v>
      </c>
      <c r="B100" s="111"/>
      <c r="C100" s="111"/>
      <c r="D100" s="93"/>
      <c r="E100" s="93"/>
      <c r="F100" s="92"/>
      <c r="G100" s="21">
        <f t="shared" ref="G100:G107" si="44">E100*F100</f>
        <v>0</v>
      </c>
      <c r="H100" s="156">
        <f>G100*'Consolidated Budget(old one)'!$I$10</f>
        <v>0</v>
      </c>
      <c r="I100" s="88"/>
      <c r="J100" s="88"/>
      <c r="K100" s="30">
        <f t="shared" si="42"/>
        <v>0</v>
      </c>
      <c r="L100" s="31">
        <f t="shared" si="4"/>
        <v>0</v>
      </c>
      <c r="M100" s="87"/>
      <c r="N100" s="88"/>
      <c r="O100" s="88"/>
      <c r="P100" s="22">
        <f t="shared" ref="P100:P107" si="45">$H100-O100</f>
        <v>0</v>
      </c>
      <c r="Q100" s="23">
        <f t="shared" si="13"/>
        <v>0</v>
      </c>
    </row>
    <row r="101" spans="1:17" x14ac:dyDescent="0.25">
      <c r="A101" s="28" t="s">
        <v>219</v>
      </c>
      <c r="B101" s="111"/>
      <c r="C101" s="111"/>
      <c r="D101" s="93"/>
      <c r="E101" s="93"/>
      <c r="F101" s="92"/>
      <c r="G101" s="21">
        <f t="shared" si="44"/>
        <v>0</v>
      </c>
      <c r="H101" s="156">
        <f>G101*'Consolidated Budget(old one)'!$I$10</f>
        <v>0</v>
      </c>
      <c r="I101" s="88"/>
      <c r="J101" s="88"/>
      <c r="K101" s="30">
        <f t="shared" si="42"/>
        <v>0</v>
      </c>
      <c r="L101" s="31">
        <f t="shared" si="4"/>
        <v>0</v>
      </c>
      <c r="M101" s="87"/>
      <c r="N101" s="88"/>
      <c r="O101" s="88"/>
      <c r="P101" s="22">
        <f t="shared" si="45"/>
        <v>0</v>
      </c>
      <c r="Q101" s="23">
        <f t="shared" ref="Q101:Q164" si="46">IFERROR(P101/$H101,0)</f>
        <v>0</v>
      </c>
    </row>
    <row r="102" spans="1:17" x14ac:dyDescent="0.25">
      <c r="A102" s="28" t="s">
        <v>220</v>
      </c>
      <c r="B102" s="111"/>
      <c r="C102" s="111"/>
      <c r="D102" s="93"/>
      <c r="E102" s="93"/>
      <c r="F102" s="92"/>
      <c r="G102" s="21">
        <f t="shared" si="44"/>
        <v>0</v>
      </c>
      <c r="H102" s="156">
        <f>G102*'Consolidated Budget(old one)'!$I$10</f>
        <v>0</v>
      </c>
      <c r="I102" s="88"/>
      <c r="J102" s="88"/>
      <c r="K102" s="30">
        <f t="shared" si="42"/>
        <v>0</v>
      </c>
      <c r="L102" s="31">
        <f t="shared" si="4"/>
        <v>0</v>
      </c>
      <c r="M102" s="87"/>
      <c r="N102" s="88"/>
      <c r="O102" s="88"/>
      <c r="P102" s="22">
        <f t="shared" si="45"/>
        <v>0</v>
      </c>
      <c r="Q102" s="23">
        <f t="shared" si="46"/>
        <v>0</v>
      </c>
    </row>
    <row r="103" spans="1:17" x14ac:dyDescent="0.25">
      <c r="A103" s="28" t="s">
        <v>221</v>
      </c>
      <c r="B103" s="111"/>
      <c r="C103" s="111"/>
      <c r="D103" s="93"/>
      <c r="E103" s="93"/>
      <c r="F103" s="92"/>
      <c r="G103" s="21">
        <f t="shared" si="44"/>
        <v>0</v>
      </c>
      <c r="H103" s="156">
        <f>G103*'Consolidated Budget(old one)'!$I$10</f>
        <v>0</v>
      </c>
      <c r="I103" s="88"/>
      <c r="J103" s="88"/>
      <c r="K103" s="30">
        <f t="shared" si="42"/>
        <v>0</v>
      </c>
      <c r="L103" s="31">
        <f t="shared" si="4"/>
        <v>0</v>
      </c>
      <c r="M103" s="87"/>
      <c r="N103" s="88"/>
      <c r="O103" s="88"/>
      <c r="P103" s="22">
        <f t="shared" si="45"/>
        <v>0</v>
      </c>
      <c r="Q103" s="23">
        <f t="shared" si="46"/>
        <v>0</v>
      </c>
    </row>
    <row r="104" spans="1:17" x14ac:dyDescent="0.25">
      <c r="A104" s="28" t="s">
        <v>222</v>
      </c>
      <c r="B104" s="111"/>
      <c r="C104" s="111"/>
      <c r="D104" s="93"/>
      <c r="E104" s="93"/>
      <c r="F104" s="92"/>
      <c r="G104" s="21">
        <f t="shared" si="44"/>
        <v>0</v>
      </c>
      <c r="H104" s="156">
        <f>G104*'Consolidated Budget(old one)'!$I$10</f>
        <v>0</v>
      </c>
      <c r="I104" s="88"/>
      <c r="J104" s="88"/>
      <c r="K104" s="30">
        <f t="shared" si="42"/>
        <v>0</v>
      </c>
      <c r="L104" s="31">
        <f t="shared" ref="L104:L200" si="47">IFERROR(K104/$H104,0)</f>
        <v>0</v>
      </c>
      <c r="M104" s="87"/>
      <c r="N104" s="88"/>
      <c r="O104" s="88"/>
      <c r="P104" s="22">
        <f t="shared" si="45"/>
        <v>0</v>
      </c>
      <c r="Q104" s="23">
        <f t="shared" si="46"/>
        <v>0</v>
      </c>
    </row>
    <row r="105" spans="1:17" x14ac:dyDescent="0.25">
      <c r="A105" s="28" t="s">
        <v>223</v>
      </c>
      <c r="B105" s="111"/>
      <c r="C105" s="111"/>
      <c r="D105" s="93"/>
      <c r="E105" s="93"/>
      <c r="F105" s="92"/>
      <c r="G105" s="21">
        <f t="shared" si="44"/>
        <v>0</v>
      </c>
      <c r="H105" s="156">
        <f>G105*'Consolidated Budget(old one)'!$I$10</f>
        <v>0</v>
      </c>
      <c r="I105" s="88"/>
      <c r="J105" s="88"/>
      <c r="K105" s="30">
        <f t="shared" si="42"/>
        <v>0</v>
      </c>
      <c r="L105" s="31"/>
      <c r="M105" s="87"/>
      <c r="N105" s="88"/>
      <c r="O105" s="88"/>
      <c r="P105" s="22">
        <f t="shared" si="45"/>
        <v>0</v>
      </c>
      <c r="Q105" s="23"/>
    </row>
    <row r="106" spans="1:17" x14ac:dyDescent="0.25">
      <c r="A106" s="28" t="s">
        <v>224</v>
      </c>
      <c r="B106" s="111"/>
      <c r="C106" s="111"/>
      <c r="D106" s="93"/>
      <c r="E106" s="93"/>
      <c r="F106" s="92"/>
      <c r="G106" s="21">
        <f t="shared" si="44"/>
        <v>0</v>
      </c>
      <c r="H106" s="156">
        <f>G106*'Consolidated Budget(old one)'!$I$10</f>
        <v>0</v>
      </c>
      <c r="I106" s="88"/>
      <c r="J106" s="88"/>
      <c r="K106" s="30">
        <f t="shared" si="42"/>
        <v>0</v>
      </c>
      <c r="L106" s="31"/>
      <c r="M106" s="87"/>
      <c r="N106" s="88"/>
      <c r="O106" s="88"/>
      <c r="P106" s="22">
        <f t="shared" si="45"/>
        <v>0</v>
      </c>
      <c r="Q106" s="23"/>
    </row>
    <row r="107" spans="1:17" x14ac:dyDescent="0.25">
      <c r="A107" s="28" t="s">
        <v>225</v>
      </c>
      <c r="B107" s="111"/>
      <c r="C107" s="111"/>
      <c r="D107" s="93"/>
      <c r="E107" s="93"/>
      <c r="F107" s="92"/>
      <c r="G107" s="21">
        <f t="shared" si="44"/>
        <v>0</v>
      </c>
      <c r="H107" s="156">
        <f>G107*'Consolidated Budget(old one)'!$I$10</f>
        <v>0</v>
      </c>
      <c r="I107" s="88"/>
      <c r="J107" s="88"/>
      <c r="K107" s="30">
        <f t="shared" si="42"/>
        <v>0</v>
      </c>
      <c r="L107" s="31"/>
      <c r="M107" s="87"/>
      <c r="N107" s="88"/>
      <c r="O107" s="88"/>
      <c r="P107" s="22">
        <f t="shared" si="45"/>
        <v>0</v>
      </c>
      <c r="Q107" s="23"/>
    </row>
    <row r="108" spans="1:17" ht="13" x14ac:dyDescent="0.25">
      <c r="A108" s="24" t="s">
        <v>226</v>
      </c>
      <c r="B108" s="25" t="s">
        <v>45</v>
      </c>
      <c r="C108" s="25"/>
      <c r="D108" s="963"/>
      <c r="E108" s="963"/>
      <c r="F108" s="963"/>
      <c r="G108" s="26">
        <f>SUM(G109:G116)</f>
        <v>0</v>
      </c>
      <c r="H108" s="26">
        <f>SUM(H109:H116)</f>
        <v>0</v>
      </c>
      <c r="I108" s="26">
        <f t="shared" ref="I108:J108" si="48">SUM(I109:I113)</f>
        <v>0</v>
      </c>
      <c r="J108" s="26">
        <f t="shared" si="48"/>
        <v>0</v>
      </c>
      <c r="K108" s="36">
        <f t="shared" si="42"/>
        <v>0</v>
      </c>
      <c r="L108" s="37">
        <f t="shared" si="47"/>
        <v>0</v>
      </c>
      <c r="M108" s="87"/>
      <c r="N108" s="26">
        <f t="shared" ref="N108:O108" si="49">SUM(N109:N113)</f>
        <v>0</v>
      </c>
      <c r="O108" s="26">
        <f t="shared" si="49"/>
        <v>0</v>
      </c>
      <c r="P108" s="36">
        <f>H108-O108</f>
        <v>0</v>
      </c>
      <c r="Q108" s="37">
        <f t="shared" si="46"/>
        <v>0</v>
      </c>
    </row>
    <row r="109" spans="1:17" x14ac:dyDescent="0.25">
      <c r="A109" s="20" t="s">
        <v>449</v>
      </c>
      <c r="B109" s="111"/>
      <c r="C109" s="111"/>
      <c r="D109" s="93"/>
      <c r="E109" s="93"/>
      <c r="F109" s="92"/>
      <c r="G109" s="21">
        <f t="shared" ref="G109:G116" si="50">E109*F109</f>
        <v>0</v>
      </c>
      <c r="H109" s="156">
        <f>G109*'Consolidated Budget(old one)'!$I$10</f>
        <v>0</v>
      </c>
      <c r="I109" s="88"/>
      <c r="J109" s="88"/>
      <c r="K109" s="30">
        <f t="shared" si="42"/>
        <v>0</v>
      </c>
      <c r="L109" s="31">
        <f t="shared" si="47"/>
        <v>0</v>
      </c>
      <c r="M109" s="87"/>
      <c r="N109" s="88"/>
      <c r="O109" s="88"/>
      <c r="P109" s="22">
        <f t="shared" ref="P109:P116" si="51">$H109-O109</f>
        <v>0</v>
      </c>
      <c r="Q109" s="23">
        <f t="shared" si="46"/>
        <v>0</v>
      </c>
    </row>
    <row r="110" spans="1:17" x14ac:dyDescent="0.25">
      <c r="A110" s="20" t="s">
        <v>450</v>
      </c>
      <c r="B110" s="111"/>
      <c r="C110" s="111"/>
      <c r="D110" s="93"/>
      <c r="E110" s="93"/>
      <c r="F110" s="92"/>
      <c r="G110" s="21">
        <f t="shared" si="50"/>
        <v>0</v>
      </c>
      <c r="H110" s="156">
        <f>G110*'Consolidated Budget(old one)'!$I$10</f>
        <v>0</v>
      </c>
      <c r="I110" s="88"/>
      <c r="J110" s="88"/>
      <c r="K110" s="30">
        <f t="shared" si="42"/>
        <v>0</v>
      </c>
      <c r="L110" s="31">
        <f t="shared" si="47"/>
        <v>0</v>
      </c>
      <c r="M110" s="87"/>
      <c r="N110" s="88"/>
      <c r="O110" s="88"/>
      <c r="P110" s="22">
        <f t="shared" si="51"/>
        <v>0</v>
      </c>
      <c r="Q110" s="23">
        <f t="shared" si="46"/>
        <v>0</v>
      </c>
    </row>
    <row r="111" spans="1:17" x14ac:dyDescent="0.25">
      <c r="A111" s="20" t="s">
        <v>451</v>
      </c>
      <c r="B111" s="111"/>
      <c r="C111" s="111"/>
      <c r="D111" s="93"/>
      <c r="E111" s="93"/>
      <c r="F111" s="92"/>
      <c r="G111" s="21">
        <f t="shared" si="50"/>
        <v>0</v>
      </c>
      <c r="H111" s="156">
        <f>G111*'Consolidated Budget(old one)'!$I$10</f>
        <v>0</v>
      </c>
      <c r="I111" s="88"/>
      <c r="J111" s="88"/>
      <c r="K111" s="30">
        <f t="shared" si="42"/>
        <v>0</v>
      </c>
      <c r="L111" s="31">
        <f t="shared" si="47"/>
        <v>0</v>
      </c>
      <c r="M111" s="87"/>
      <c r="N111" s="88"/>
      <c r="O111" s="88"/>
      <c r="P111" s="22">
        <f t="shared" si="51"/>
        <v>0</v>
      </c>
      <c r="Q111" s="23">
        <f t="shared" si="46"/>
        <v>0</v>
      </c>
    </row>
    <row r="112" spans="1:17" x14ac:dyDescent="0.25">
      <c r="A112" s="20" t="s">
        <v>452</v>
      </c>
      <c r="B112" s="111"/>
      <c r="C112" s="111"/>
      <c r="D112" s="93"/>
      <c r="E112" s="93"/>
      <c r="F112" s="92"/>
      <c r="G112" s="21">
        <f t="shared" si="50"/>
        <v>0</v>
      </c>
      <c r="H112" s="156">
        <f>G112*'Consolidated Budget(old one)'!$I$10</f>
        <v>0</v>
      </c>
      <c r="I112" s="88"/>
      <c r="J112" s="88"/>
      <c r="K112" s="30">
        <f t="shared" si="42"/>
        <v>0</v>
      </c>
      <c r="L112" s="31">
        <f t="shared" si="47"/>
        <v>0</v>
      </c>
      <c r="M112" s="87"/>
      <c r="N112" s="88"/>
      <c r="O112" s="88"/>
      <c r="P112" s="22">
        <f t="shared" si="51"/>
        <v>0</v>
      </c>
      <c r="Q112" s="23">
        <f t="shared" si="46"/>
        <v>0</v>
      </c>
    </row>
    <row r="113" spans="1:17" x14ac:dyDescent="0.25">
      <c r="A113" s="20" t="s">
        <v>453</v>
      </c>
      <c r="B113" s="111"/>
      <c r="C113" s="111"/>
      <c r="D113" s="93"/>
      <c r="E113" s="93"/>
      <c r="F113" s="92"/>
      <c r="G113" s="21">
        <f t="shared" si="50"/>
        <v>0</v>
      </c>
      <c r="H113" s="156">
        <f>G113*'Consolidated Budget(old one)'!$I$10</f>
        <v>0</v>
      </c>
      <c r="I113" s="88"/>
      <c r="J113" s="88"/>
      <c r="K113" s="30">
        <f t="shared" si="42"/>
        <v>0</v>
      </c>
      <c r="L113" s="31">
        <f t="shared" si="47"/>
        <v>0</v>
      </c>
      <c r="M113" s="87"/>
      <c r="N113" s="88"/>
      <c r="O113" s="88"/>
      <c r="P113" s="22">
        <f t="shared" si="51"/>
        <v>0</v>
      </c>
      <c r="Q113" s="23">
        <f t="shared" si="46"/>
        <v>0</v>
      </c>
    </row>
    <row r="114" spans="1:17" x14ac:dyDescent="0.25">
      <c r="A114" s="20" t="s">
        <v>454</v>
      </c>
      <c r="B114" s="111"/>
      <c r="C114" s="111"/>
      <c r="D114" s="93"/>
      <c r="E114" s="93"/>
      <c r="F114" s="92"/>
      <c r="G114" s="21">
        <f t="shared" si="50"/>
        <v>0</v>
      </c>
      <c r="H114" s="156">
        <f>G114*'Consolidated Budget(old one)'!$I$10</f>
        <v>0</v>
      </c>
      <c r="I114" s="88"/>
      <c r="J114" s="88"/>
      <c r="K114" s="30">
        <f t="shared" si="42"/>
        <v>0</v>
      </c>
      <c r="L114" s="31"/>
      <c r="M114" s="87"/>
      <c r="N114" s="88"/>
      <c r="O114" s="88"/>
      <c r="P114" s="22">
        <f t="shared" si="51"/>
        <v>0</v>
      </c>
      <c r="Q114" s="23"/>
    </row>
    <row r="115" spans="1:17" x14ac:dyDescent="0.25">
      <c r="A115" s="20" t="s">
        <v>455</v>
      </c>
      <c r="B115" s="111"/>
      <c r="C115" s="111"/>
      <c r="D115" s="93"/>
      <c r="E115" s="93"/>
      <c r="F115" s="92"/>
      <c r="G115" s="21">
        <f t="shared" si="50"/>
        <v>0</v>
      </c>
      <c r="H115" s="156">
        <f>G115*'Consolidated Budget(old one)'!$I$10</f>
        <v>0</v>
      </c>
      <c r="I115" s="88"/>
      <c r="J115" s="88"/>
      <c r="K115" s="30">
        <f t="shared" si="42"/>
        <v>0</v>
      </c>
      <c r="L115" s="31"/>
      <c r="M115" s="87"/>
      <c r="N115" s="88"/>
      <c r="O115" s="88"/>
      <c r="P115" s="22">
        <f t="shared" si="51"/>
        <v>0</v>
      </c>
      <c r="Q115" s="23"/>
    </row>
    <row r="116" spans="1:17" x14ac:dyDescent="0.25">
      <c r="A116" s="20" t="s">
        <v>456</v>
      </c>
      <c r="B116" s="111"/>
      <c r="C116" s="111"/>
      <c r="D116" s="93"/>
      <c r="E116" s="93"/>
      <c r="F116" s="92"/>
      <c r="G116" s="21">
        <f t="shared" si="50"/>
        <v>0</v>
      </c>
      <c r="H116" s="156">
        <f>G116*'Consolidated Budget(old one)'!$I$10</f>
        <v>0</v>
      </c>
      <c r="I116" s="88"/>
      <c r="J116" s="88"/>
      <c r="K116" s="30">
        <f t="shared" si="42"/>
        <v>0</v>
      </c>
      <c r="L116" s="31"/>
      <c r="M116" s="87"/>
      <c r="N116" s="88"/>
      <c r="O116" s="88"/>
      <c r="P116" s="22">
        <f t="shared" si="51"/>
        <v>0</v>
      </c>
      <c r="Q116" s="23"/>
    </row>
    <row r="117" spans="1:17" ht="13" x14ac:dyDescent="0.25">
      <c r="A117" s="24" t="s">
        <v>253</v>
      </c>
      <c r="B117" s="25" t="s">
        <v>46</v>
      </c>
      <c r="C117" s="25"/>
      <c r="D117" s="963"/>
      <c r="E117" s="963"/>
      <c r="F117" s="963"/>
      <c r="G117" s="26">
        <f>SUM(G118:G125)</f>
        <v>0</v>
      </c>
      <c r="H117" s="26">
        <f>SUM(H118:H125)</f>
        <v>0</v>
      </c>
      <c r="I117" s="26">
        <f t="shared" ref="I117:J117" si="52">SUM(I118:I122)</f>
        <v>0</v>
      </c>
      <c r="J117" s="26">
        <f t="shared" si="52"/>
        <v>0</v>
      </c>
      <c r="K117" s="36">
        <f t="shared" si="42"/>
        <v>0</v>
      </c>
      <c r="L117" s="37">
        <f t="shared" si="47"/>
        <v>0</v>
      </c>
      <c r="M117" s="87"/>
      <c r="N117" s="26">
        <f t="shared" ref="N117:O117" si="53">SUM(N118:N122)</f>
        <v>0</v>
      </c>
      <c r="O117" s="26">
        <f t="shared" si="53"/>
        <v>0</v>
      </c>
      <c r="P117" s="36">
        <f>H117-O117</f>
        <v>0</v>
      </c>
      <c r="Q117" s="37">
        <f t="shared" si="46"/>
        <v>0</v>
      </c>
    </row>
    <row r="118" spans="1:17" x14ac:dyDescent="0.25">
      <c r="A118" s="20" t="s">
        <v>254</v>
      </c>
      <c r="B118" s="111"/>
      <c r="C118" s="111"/>
      <c r="D118" s="93"/>
      <c r="E118" s="93"/>
      <c r="F118" s="92"/>
      <c r="G118" s="21">
        <f t="shared" ref="G118:G125" si="54">E118*F118</f>
        <v>0</v>
      </c>
      <c r="H118" s="156">
        <f>G118*'Consolidated Budget(old one)'!$I$10</f>
        <v>0</v>
      </c>
      <c r="I118" s="88"/>
      <c r="J118" s="88"/>
      <c r="K118" s="30">
        <f t="shared" si="42"/>
        <v>0</v>
      </c>
      <c r="L118" s="31">
        <f t="shared" si="47"/>
        <v>0</v>
      </c>
      <c r="M118" s="87"/>
      <c r="N118" s="88"/>
      <c r="O118" s="88"/>
      <c r="P118" s="22">
        <f t="shared" ref="P118:P125" si="55">$H118-O118</f>
        <v>0</v>
      </c>
      <c r="Q118" s="23">
        <f t="shared" si="46"/>
        <v>0</v>
      </c>
    </row>
    <row r="119" spans="1:17" x14ac:dyDescent="0.25">
      <c r="A119" s="20" t="s">
        <v>256</v>
      </c>
      <c r="B119" s="111"/>
      <c r="C119" s="111"/>
      <c r="D119" s="93"/>
      <c r="E119" s="93"/>
      <c r="F119" s="92"/>
      <c r="G119" s="21">
        <f t="shared" si="54"/>
        <v>0</v>
      </c>
      <c r="H119" s="156">
        <f>G119*'Consolidated Budget(old one)'!$I$10</f>
        <v>0</v>
      </c>
      <c r="I119" s="88"/>
      <c r="J119" s="88"/>
      <c r="K119" s="30">
        <f t="shared" si="42"/>
        <v>0</v>
      </c>
      <c r="L119" s="31">
        <f t="shared" si="47"/>
        <v>0</v>
      </c>
      <c r="M119" s="87"/>
      <c r="N119" s="88"/>
      <c r="O119" s="88"/>
      <c r="P119" s="22">
        <f t="shared" si="55"/>
        <v>0</v>
      </c>
      <c r="Q119" s="23">
        <f t="shared" si="46"/>
        <v>0</v>
      </c>
    </row>
    <row r="120" spans="1:17" x14ac:dyDescent="0.25">
      <c r="A120" s="20" t="s">
        <v>259</v>
      </c>
      <c r="B120" s="111"/>
      <c r="C120" s="111"/>
      <c r="D120" s="93"/>
      <c r="E120" s="93"/>
      <c r="F120" s="92"/>
      <c r="G120" s="21">
        <f t="shared" si="54"/>
        <v>0</v>
      </c>
      <c r="H120" s="156">
        <f>G120*'Consolidated Budget(old one)'!$I$10</f>
        <v>0</v>
      </c>
      <c r="I120" s="88"/>
      <c r="J120" s="88"/>
      <c r="K120" s="30">
        <f t="shared" si="42"/>
        <v>0</v>
      </c>
      <c r="L120" s="31">
        <f t="shared" si="47"/>
        <v>0</v>
      </c>
      <c r="M120" s="87"/>
      <c r="N120" s="88"/>
      <c r="O120" s="88"/>
      <c r="P120" s="22">
        <f t="shared" si="55"/>
        <v>0</v>
      </c>
      <c r="Q120" s="23">
        <f t="shared" si="46"/>
        <v>0</v>
      </c>
    </row>
    <row r="121" spans="1:17" x14ac:dyDescent="0.25">
      <c r="A121" s="20" t="s">
        <v>260</v>
      </c>
      <c r="B121" s="111"/>
      <c r="C121" s="111"/>
      <c r="D121" s="93"/>
      <c r="E121" s="93"/>
      <c r="F121" s="92"/>
      <c r="G121" s="21">
        <f t="shared" si="54"/>
        <v>0</v>
      </c>
      <c r="H121" s="156">
        <f>G121*'Consolidated Budget(old one)'!$I$10</f>
        <v>0</v>
      </c>
      <c r="I121" s="88"/>
      <c r="J121" s="88"/>
      <c r="K121" s="30">
        <f t="shared" si="42"/>
        <v>0</v>
      </c>
      <c r="L121" s="31">
        <f t="shared" si="47"/>
        <v>0</v>
      </c>
      <c r="M121" s="87"/>
      <c r="N121" s="88"/>
      <c r="O121" s="88"/>
      <c r="P121" s="22">
        <f t="shared" si="55"/>
        <v>0</v>
      </c>
      <c r="Q121" s="23">
        <f t="shared" si="46"/>
        <v>0</v>
      </c>
    </row>
    <row r="122" spans="1:17" x14ac:dyDescent="0.25">
      <c r="A122" s="20" t="s">
        <v>261</v>
      </c>
      <c r="B122" s="111"/>
      <c r="C122" s="111"/>
      <c r="D122" s="93"/>
      <c r="E122" s="93"/>
      <c r="F122" s="92"/>
      <c r="G122" s="21">
        <f t="shared" si="54"/>
        <v>0</v>
      </c>
      <c r="H122" s="156">
        <f>G122*'Consolidated Budget(old one)'!$I$10</f>
        <v>0</v>
      </c>
      <c r="I122" s="88"/>
      <c r="J122" s="88"/>
      <c r="K122" s="30">
        <f t="shared" si="42"/>
        <v>0</v>
      </c>
      <c r="L122" s="31">
        <f t="shared" si="47"/>
        <v>0</v>
      </c>
      <c r="M122" s="87"/>
      <c r="N122" s="88"/>
      <c r="O122" s="88"/>
      <c r="P122" s="22">
        <f t="shared" si="55"/>
        <v>0</v>
      </c>
      <c r="Q122" s="23">
        <f t="shared" si="46"/>
        <v>0</v>
      </c>
    </row>
    <row r="123" spans="1:17" x14ac:dyDescent="0.25">
      <c r="A123" s="20" t="s">
        <v>262</v>
      </c>
      <c r="B123" s="111"/>
      <c r="C123" s="111"/>
      <c r="D123" s="93"/>
      <c r="E123" s="93"/>
      <c r="F123" s="92"/>
      <c r="G123" s="21">
        <f t="shared" si="54"/>
        <v>0</v>
      </c>
      <c r="H123" s="156">
        <f>G123*'Consolidated Budget(old one)'!$I$10</f>
        <v>0</v>
      </c>
      <c r="I123" s="88"/>
      <c r="J123" s="88"/>
      <c r="K123" s="30">
        <f t="shared" si="42"/>
        <v>0</v>
      </c>
      <c r="L123" s="31"/>
      <c r="M123" s="87"/>
      <c r="N123" s="88"/>
      <c r="O123" s="88"/>
      <c r="P123" s="22">
        <f t="shared" si="55"/>
        <v>0</v>
      </c>
      <c r="Q123" s="23"/>
    </row>
    <row r="124" spans="1:17" x14ac:dyDescent="0.25">
      <c r="A124" s="20" t="s">
        <v>263</v>
      </c>
      <c r="B124" s="111"/>
      <c r="C124" s="111"/>
      <c r="D124" s="93"/>
      <c r="E124" s="93"/>
      <c r="F124" s="92"/>
      <c r="G124" s="21">
        <f t="shared" si="54"/>
        <v>0</v>
      </c>
      <c r="H124" s="156">
        <f>G124*'Consolidated Budget(old one)'!$I$10</f>
        <v>0</v>
      </c>
      <c r="I124" s="88"/>
      <c r="J124" s="88"/>
      <c r="K124" s="30">
        <f t="shared" si="42"/>
        <v>0</v>
      </c>
      <c r="L124" s="31"/>
      <c r="M124" s="87"/>
      <c r="N124" s="88"/>
      <c r="O124" s="88"/>
      <c r="P124" s="22">
        <f t="shared" si="55"/>
        <v>0</v>
      </c>
      <c r="Q124" s="23"/>
    </row>
    <row r="125" spans="1:17" x14ac:dyDescent="0.25">
      <c r="A125" s="20" t="s">
        <v>264</v>
      </c>
      <c r="B125" s="111"/>
      <c r="C125" s="111"/>
      <c r="D125" s="93"/>
      <c r="E125" s="93"/>
      <c r="F125" s="92"/>
      <c r="G125" s="21">
        <f t="shared" si="54"/>
        <v>0</v>
      </c>
      <c r="H125" s="156">
        <f>G125*'Consolidated Budget(old one)'!$I$10</f>
        <v>0</v>
      </c>
      <c r="I125" s="88"/>
      <c r="J125" s="88"/>
      <c r="K125" s="30">
        <f t="shared" si="42"/>
        <v>0</v>
      </c>
      <c r="L125" s="31"/>
      <c r="M125" s="87"/>
      <c r="N125" s="88"/>
      <c r="O125" s="88"/>
      <c r="P125" s="22">
        <f t="shared" si="55"/>
        <v>0</v>
      </c>
      <c r="Q125" s="23"/>
    </row>
    <row r="126" spans="1:17" ht="13" x14ac:dyDescent="0.25">
      <c r="A126" s="24" t="s">
        <v>265</v>
      </c>
      <c r="B126" s="25" t="s">
        <v>47</v>
      </c>
      <c r="C126" s="25"/>
      <c r="D126" s="963"/>
      <c r="E126" s="963"/>
      <c r="F126" s="963"/>
      <c r="G126" s="26">
        <f>SUM(G127:G134)</f>
        <v>0</v>
      </c>
      <c r="H126" s="26">
        <f>SUM(H127:H134)</f>
        <v>0</v>
      </c>
      <c r="I126" s="26">
        <f t="shared" ref="I126:J126" si="56">SUM(I127:I131)</f>
        <v>0</v>
      </c>
      <c r="J126" s="26">
        <f t="shared" si="56"/>
        <v>0</v>
      </c>
      <c r="K126" s="36">
        <f t="shared" si="42"/>
        <v>0</v>
      </c>
      <c r="L126" s="37">
        <f t="shared" si="47"/>
        <v>0</v>
      </c>
      <c r="M126" s="87"/>
      <c r="N126" s="26">
        <f t="shared" ref="N126:O126" si="57">SUM(N127:N131)</f>
        <v>0</v>
      </c>
      <c r="O126" s="26">
        <f t="shared" si="57"/>
        <v>0</v>
      </c>
      <c r="P126" s="36">
        <f>H126-O126</f>
        <v>0</v>
      </c>
      <c r="Q126" s="37">
        <f t="shared" si="46"/>
        <v>0</v>
      </c>
    </row>
    <row r="127" spans="1:17" x14ac:dyDescent="0.25">
      <c r="A127" s="20" t="s">
        <v>457</v>
      </c>
      <c r="B127" s="111"/>
      <c r="C127" s="111"/>
      <c r="D127" s="93"/>
      <c r="E127" s="93"/>
      <c r="F127" s="92"/>
      <c r="G127" s="21">
        <f t="shared" ref="G127:G134" si="58">E127*F127</f>
        <v>0</v>
      </c>
      <c r="H127" s="156">
        <f>G127*'Consolidated Budget(old one)'!$I$10</f>
        <v>0</v>
      </c>
      <c r="I127" s="88"/>
      <c r="J127" s="88"/>
      <c r="K127" s="30">
        <f t="shared" si="42"/>
        <v>0</v>
      </c>
      <c r="L127" s="31">
        <f t="shared" si="47"/>
        <v>0</v>
      </c>
      <c r="M127" s="87"/>
      <c r="N127" s="88"/>
      <c r="O127" s="88"/>
      <c r="P127" s="22">
        <f t="shared" ref="P127:P134" si="59">$H127-O127</f>
        <v>0</v>
      </c>
      <c r="Q127" s="23">
        <f t="shared" si="46"/>
        <v>0</v>
      </c>
    </row>
    <row r="128" spans="1:17" x14ac:dyDescent="0.25">
      <c r="A128" s="20" t="s">
        <v>458</v>
      </c>
      <c r="B128" s="111"/>
      <c r="C128" s="111"/>
      <c r="D128" s="93"/>
      <c r="E128" s="93"/>
      <c r="F128" s="92"/>
      <c r="G128" s="21">
        <f t="shared" si="58"/>
        <v>0</v>
      </c>
      <c r="H128" s="156">
        <f>G128*'Consolidated Budget(old one)'!$I$10</f>
        <v>0</v>
      </c>
      <c r="I128" s="88"/>
      <c r="J128" s="88"/>
      <c r="K128" s="30">
        <f t="shared" si="42"/>
        <v>0</v>
      </c>
      <c r="L128" s="31">
        <f t="shared" si="47"/>
        <v>0</v>
      </c>
      <c r="M128" s="87"/>
      <c r="N128" s="88"/>
      <c r="O128" s="88"/>
      <c r="P128" s="22">
        <f t="shared" si="59"/>
        <v>0</v>
      </c>
      <c r="Q128" s="23">
        <f t="shared" si="46"/>
        <v>0</v>
      </c>
    </row>
    <row r="129" spans="1:17" x14ac:dyDescent="0.25">
      <c r="A129" s="20" t="s">
        <v>459</v>
      </c>
      <c r="B129" s="111"/>
      <c r="C129" s="111"/>
      <c r="D129" s="93"/>
      <c r="E129" s="93"/>
      <c r="F129" s="92"/>
      <c r="G129" s="21">
        <f t="shared" si="58"/>
        <v>0</v>
      </c>
      <c r="H129" s="156">
        <f>G129*'Consolidated Budget(old one)'!$I$10</f>
        <v>0</v>
      </c>
      <c r="I129" s="88"/>
      <c r="J129" s="88"/>
      <c r="K129" s="30">
        <f t="shared" si="42"/>
        <v>0</v>
      </c>
      <c r="L129" s="31">
        <f t="shared" si="47"/>
        <v>0</v>
      </c>
      <c r="M129" s="87"/>
      <c r="N129" s="88"/>
      <c r="O129" s="88"/>
      <c r="P129" s="22">
        <f t="shared" si="59"/>
        <v>0</v>
      </c>
      <c r="Q129" s="23">
        <f t="shared" si="46"/>
        <v>0</v>
      </c>
    </row>
    <row r="130" spans="1:17" x14ac:dyDescent="0.25">
      <c r="A130" s="20" t="s">
        <v>460</v>
      </c>
      <c r="B130" s="111"/>
      <c r="C130" s="111"/>
      <c r="D130" s="93"/>
      <c r="E130" s="93"/>
      <c r="F130" s="92"/>
      <c r="G130" s="21">
        <f t="shared" si="58"/>
        <v>0</v>
      </c>
      <c r="H130" s="156">
        <f>G130*'Consolidated Budget(old one)'!$I$10</f>
        <v>0</v>
      </c>
      <c r="I130" s="88"/>
      <c r="J130" s="88"/>
      <c r="K130" s="30">
        <f t="shared" si="42"/>
        <v>0</v>
      </c>
      <c r="L130" s="31">
        <f t="shared" si="47"/>
        <v>0</v>
      </c>
      <c r="M130" s="87"/>
      <c r="N130" s="88"/>
      <c r="O130" s="88"/>
      <c r="P130" s="22">
        <f t="shared" si="59"/>
        <v>0</v>
      </c>
      <c r="Q130" s="23">
        <f t="shared" si="46"/>
        <v>0</v>
      </c>
    </row>
    <row r="131" spans="1:17" x14ac:dyDescent="0.25">
      <c r="A131" s="20" t="s">
        <v>461</v>
      </c>
      <c r="B131" s="111"/>
      <c r="C131" s="111"/>
      <c r="D131" s="93"/>
      <c r="E131" s="93"/>
      <c r="F131" s="92"/>
      <c r="G131" s="21">
        <f t="shared" si="58"/>
        <v>0</v>
      </c>
      <c r="H131" s="156">
        <f>G131*'Consolidated Budget(old one)'!$I$10</f>
        <v>0</v>
      </c>
      <c r="I131" s="88"/>
      <c r="J131" s="88"/>
      <c r="K131" s="30">
        <f t="shared" ref="K131:K162" si="60">H131-J131</f>
        <v>0</v>
      </c>
      <c r="L131" s="31">
        <f t="shared" si="47"/>
        <v>0</v>
      </c>
      <c r="M131" s="87"/>
      <c r="N131" s="88"/>
      <c r="O131" s="88"/>
      <c r="P131" s="22">
        <f t="shared" si="59"/>
        <v>0</v>
      </c>
      <c r="Q131" s="23">
        <f t="shared" si="46"/>
        <v>0</v>
      </c>
    </row>
    <row r="132" spans="1:17" x14ac:dyDescent="0.25">
      <c r="A132" s="20" t="s">
        <v>462</v>
      </c>
      <c r="B132" s="111"/>
      <c r="C132" s="111"/>
      <c r="D132" s="93"/>
      <c r="E132" s="93"/>
      <c r="F132" s="92"/>
      <c r="G132" s="21">
        <f t="shared" si="58"/>
        <v>0</v>
      </c>
      <c r="H132" s="156">
        <f>G132*'Consolidated Budget(old one)'!$I$10</f>
        <v>0</v>
      </c>
      <c r="I132" s="88"/>
      <c r="J132" s="88"/>
      <c r="K132" s="30">
        <f t="shared" si="60"/>
        <v>0</v>
      </c>
      <c r="L132" s="31"/>
      <c r="M132" s="87"/>
      <c r="N132" s="88"/>
      <c r="O132" s="88"/>
      <c r="P132" s="22">
        <f t="shared" si="59"/>
        <v>0</v>
      </c>
      <c r="Q132" s="23"/>
    </row>
    <row r="133" spans="1:17" x14ac:dyDescent="0.25">
      <c r="A133" s="20" t="s">
        <v>463</v>
      </c>
      <c r="B133" s="111"/>
      <c r="C133" s="111"/>
      <c r="D133" s="93"/>
      <c r="E133" s="93"/>
      <c r="F133" s="92"/>
      <c r="G133" s="21">
        <f t="shared" si="58"/>
        <v>0</v>
      </c>
      <c r="H133" s="156">
        <f>G133*'Consolidated Budget(old one)'!$I$10</f>
        <v>0</v>
      </c>
      <c r="I133" s="88"/>
      <c r="J133" s="88"/>
      <c r="K133" s="30">
        <f t="shared" si="60"/>
        <v>0</v>
      </c>
      <c r="L133" s="31"/>
      <c r="M133" s="87"/>
      <c r="N133" s="88"/>
      <c r="O133" s="88"/>
      <c r="P133" s="22">
        <f t="shared" si="59"/>
        <v>0</v>
      </c>
      <c r="Q133" s="23"/>
    </row>
    <row r="134" spans="1:17" x14ac:dyDescent="0.25">
      <c r="A134" s="20" t="s">
        <v>464</v>
      </c>
      <c r="B134" s="111"/>
      <c r="C134" s="111"/>
      <c r="D134" s="93"/>
      <c r="E134" s="93"/>
      <c r="F134" s="92"/>
      <c r="G134" s="21">
        <f t="shared" si="58"/>
        <v>0</v>
      </c>
      <c r="H134" s="156">
        <f>G134*'Consolidated Budget(old one)'!$I$10</f>
        <v>0</v>
      </c>
      <c r="I134" s="88"/>
      <c r="J134" s="88"/>
      <c r="K134" s="30">
        <f t="shared" si="60"/>
        <v>0</v>
      </c>
      <c r="L134" s="31"/>
      <c r="M134" s="87"/>
      <c r="N134" s="88"/>
      <c r="O134" s="88"/>
      <c r="P134" s="22">
        <f t="shared" si="59"/>
        <v>0</v>
      </c>
      <c r="Q134" s="23"/>
    </row>
    <row r="135" spans="1:17" ht="13" x14ac:dyDescent="0.25">
      <c r="A135" s="24" t="s">
        <v>290</v>
      </c>
      <c r="B135" s="25" t="s">
        <v>48</v>
      </c>
      <c r="C135" s="25"/>
      <c r="D135" s="963"/>
      <c r="E135" s="963"/>
      <c r="F135" s="963"/>
      <c r="G135" s="26">
        <f>SUM(G136:G143)</f>
        <v>0</v>
      </c>
      <c r="H135" s="26">
        <f>SUM(H136:H143)</f>
        <v>0</v>
      </c>
      <c r="I135" s="26">
        <f t="shared" ref="I135:J135" si="61">SUM(I136:I140)</f>
        <v>0</v>
      </c>
      <c r="J135" s="26">
        <f t="shared" si="61"/>
        <v>0</v>
      </c>
      <c r="K135" s="36">
        <f t="shared" si="60"/>
        <v>0</v>
      </c>
      <c r="L135" s="37">
        <f t="shared" si="47"/>
        <v>0</v>
      </c>
      <c r="M135" s="87"/>
      <c r="N135" s="26">
        <f t="shared" ref="N135:O135" si="62">SUM(N136:N140)</f>
        <v>0</v>
      </c>
      <c r="O135" s="26">
        <f t="shared" si="62"/>
        <v>0</v>
      </c>
      <c r="P135" s="36">
        <f>H135-O135</f>
        <v>0</v>
      </c>
      <c r="Q135" s="37">
        <f t="shared" si="46"/>
        <v>0</v>
      </c>
    </row>
    <row r="136" spans="1:17" x14ac:dyDescent="0.25">
      <c r="A136" s="20" t="s">
        <v>291</v>
      </c>
      <c r="B136" s="111"/>
      <c r="C136" s="111"/>
      <c r="D136" s="93"/>
      <c r="E136" s="93"/>
      <c r="F136" s="92"/>
      <c r="G136" s="21">
        <f t="shared" ref="G136:G143" si="63">E136*F136</f>
        <v>0</v>
      </c>
      <c r="H136" s="156">
        <f>G136*'Consolidated Budget(old one)'!$I$10</f>
        <v>0</v>
      </c>
      <c r="I136" s="88"/>
      <c r="J136" s="88"/>
      <c r="K136" s="30">
        <f t="shared" si="60"/>
        <v>0</v>
      </c>
      <c r="L136" s="31">
        <f t="shared" si="47"/>
        <v>0</v>
      </c>
      <c r="M136" s="87"/>
      <c r="N136" s="88"/>
      <c r="O136" s="88"/>
      <c r="P136" s="22">
        <f t="shared" ref="P136:P143" si="64">$H136-O136</f>
        <v>0</v>
      </c>
      <c r="Q136" s="23">
        <f t="shared" si="46"/>
        <v>0</v>
      </c>
    </row>
    <row r="137" spans="1:17" x14ac:dyDescent="0.25">
      <c r="A137" s="20" t="s">
        <v>293</v>
      </c>
      <c r="B137" s="111"/>
      <c r="C137" s="111"/>
      <c r="D137" s="93"/>
      <c r="E137" s="93"/>
      <c r="F137" s="92"/>
      <c r="G137" s="21">
        <f t="shared" si="63"/>
        <v>0</v>
      </c>
      <c r="H137" s="156">
        <f>G137*'Consolidated Budget(old one)'!$I$10</f>
        <v>0</v>
      </c>
      <c r="I137" s="88"/>
      <c r="J137" s="88"/>
      <c r="K137" s="30">
        <f t="shared" si="60"/>
        <v>0</v>
      </c>
      <c r="L137" s="31">
        <f t="shared" si="47"/>
        <v>0</v>
      </c>
      <c r="M137" s="87"/>
      <c r="N137" s="88"/>
      <c r="O137" s="88"/>
      <c r="P137" s="22">
        <f t="shared" si="64"/>
        <v>0</v>
      </c>
      <c r="Q137" s="23">
        <f t="shared" si="46"/>
        <v>0</v>
      </c>
    </row>
    <row r="138" spans="1:17" x14ac:dyDescent="0.25">
      <c r="A138" s="20" t="s">
        <v>295</v>
      </c>
      <c r="B138" s="111"/>
      <c r="C138" s="111"/>
      <c r="D138" s="93"/>
      <c r="E138" s="93"/>
      <c r="F138" s="92"/>
      <c r="G138" s="21">
        <f t="shared" si="63"/>
        <v>0</v>
      </c>
      <c r="H138" s="156">
        <f>G138*'Consolidated Budget(old one)'!$I$10</f>
        <v>0</v>
      </c>
      <c r="I138" s="88"/>
      <c r="J138" s="88"/>
      <c r="K138" s="30">
        <f t="shared" si="60"/>
        <v>0</v>
      </c>
      <c r="L138" s="31">
        <f t="shared" si="47"/>
        <v>0</v>
      </c>
      <c r="M138" s="87"/>
      <c r="N138" s="88"/>
      <c r="O138" s="88"/>
      <c r="P138" s="22">
        <f t="shared" si="64"/>
        <v>0</v>
      </c>
      <c r="Q138" s="23">
        <f t="shared" si="46"/>
        <v>0</v>
      </c>
    </row>
    <row r="139" spans="1:17" x14ac:dyDescent="0.25">
      <c r="A139" s="20" t="s">
        <v>297</v>
      </c>
      <c r="B139" s="111"/>
      <c r="C139" s="111"/>
      <c r="D139" s="93"/>
      <c r="E139" s="93"/>
      <c r="F139" s="92"/>
      <c r="G139" s="21">
        <f t="shared" si="63"/>
        <v>0</v>
      </c>
      <c r="H139" s="156">
        <f>G139*'Consolidated Budget(old one)'!$I$10</f>
        <v>0</v>
      </c>
      <c r="I139" s="88"/>
      <c r="J139" s="88"/>
      <c r="K139" s="30">
        <f t="shared" si="60"/>
        <v>0</v>
      </c>
      <c r="L139" s="31">
        <f t="shared" si="47"/>
        <v>0</v>
      </c>
      <c r="M139" s="87"/>
      <c r="N139" s="88"/>
      <c r="O139" s="88"/>
      <c r="P139" s="22">
        <f t="shared" si="64"/>
        <v>0</v>
      </c>
      <c r="Q139" s="23">
        <f t="shared" si="46"/>
        <v>0</v>
      </c>
    </row>
    <row r="140" spans="1:17" x14ac:dyDescent="0.25">
      <c r="A140" s="20" t="s">
        <v>299</v>
      </c>
      <c r="B140" s="111"/>
      <c r="C140" s="111"/>
      <c r="D140" s="93"/>
      <c r="E140" s="93"/>
      <c r="F140" s="92"/>
      <c r="G140" s="21">
        <f t="shared" si="63"/>
        <v>0</v>
      </c>
      <c r="H140" s="156">
        <f>G140*'Consolidated Budget(old one)'!$I$10</f>
        <v>0</v>
      </c>
      <c r="I140" s="88"/>
      <c r="J140" s="88"/>
      <c r="K140" s="30">
        <f t="shared" si="60"/>
        <v>0</v>
      </c>
      <c r="L140" s="31">
        <f t="shared" si="47"/>
        <v>0</v>
      </c>
      <c r="M140" s="87"/>
      <c r="N140" s="88"/>
      <c r="O140" s="88"/>
      <c r="P140" s="22">
        <f t="shared" si="64"/>
        <v>0</v>
      </c>
      <c r="Q140" s="23">
        <f t="shared" si="46"/>
        <v>0</v>
      </c>
    </row>
    <row r="141" spans="1:17" x14ac:dyDescent="0.25">
      <c r="A141" s="20" t="s">
        <v>300</v>
      </c>
      <c r="B141" s="111"/>
      <c r="C141" s="111"/>
      <c r="D141" s="93"/>
      <c r="E141" s="93"/>
      <c r="F141" s="92"/>
      <c r="G141" s="21">
        <f t="shared" si="63"/>
        <v>0</v>
      </c>
      <c r="H141" s="156">
        <f>G141*'Consolidated Budget(old one)'!$I$10</f>
        <v>0</v>
      </c>
      <c r="I141" s="88"/>
      <c r="J141" s="88"/>
      <c r="K141" s="30">
        <f t="shared" si="60"/>
        <v>0</v>
      </c>
      <c r="L141" s="31"/>
      <c r="M141" s="87"/>
      <c r="N141" s="88"/>
      <c r="O141" s="88"/>
      <c r="P141" s="22">
        <f t="shared" si="64"/>
        <v>0</v>
      </c>
      <c r="Q141" s="23"/>
    </row>
    <row r="142" spans="1:17" x14ac:dyDescent="0.25">
      <c r="A142" s="20" t="s">
        <v>301</v>
      </c>
      <c r="B142" s="111"/>
      <c r="C142" s="111"/>
      <c r="D142" s="93"/>
      <c r="E142" s="93"/>
      <c r="F142" s="92"/>
      <c r="G142" s="21">
        <f t="shared" si="63"/>
        <v>0</v>
      </c>
      <c r="H142" s="156">
        <f>G142*'Consolidated Budget(old one)'!$I$10</f>
        <v>0</v>
      </c>
      <c r="I142" s="88"/>
      <c r="J142" s="88"/>
      <c r="K142" s="30">
        <f t="shared" si="60"/>
        <v>0</v>
      </c>
      <c r="L142" s="31"/>
      <c r="M142" s="87"/>
      <c r="N142" s="88"/>
      <c r="O142" s="88"/>
      <c r="P142" s="22">
        <f t="shared" si="64"/>
        <v>0</v>
      </c>
      <c r="Q142" s="23"/>
    </row>
    <row r="143" spans="1:17" x14ac:dyDescent="0.25">
      <c r="A143" s="20" t="s">
        <v>302</v>
      </c>
      <c r="B143" s="111"/>
      <c r="C143" s="111"/>
      <c r="D143" s="93"/>
      <c r="E143" s="93"/>
      <c r="F143" s="92"/>
      <c r="G143" s="21">
        <f t="shared" si="63"/>
        <v>0</v>
      </c>
      <c r="H143" s="156">
        <f>G143*'Consolidated Budget(old one)'!$I$10</f>
        <v>0</v>
      </c>
      <c r="I143" s="88"/>
      <c r="J143" s="88"/>
      <c r="K143" s="30">
        <f t="shared" si="60"/>
        <v>0</v>
      </c>
      <c r="L143" s="31"/>
      <c r="M143" s="87"/>
      <c r="N143" s="88"/>
      <c r="O143" s="88"/>
      <c r="P143" s="22">
        <f t="shared" si="64"/>
        <v>0</v>
      </c>
      <c r="Q143" s="23"/>
    </row>
    <row r="144" spans="1:17" ht="13" x14ac:dyDescent="0.25">
      <c r="A144" s="24" t="s">
        <v>49</v>
      </c>
      <c r="B144" s="25" t="s">
        <v>50</v>
      </c>
      <c r="C144" s="25"/>
      <c r="D144" s="963"/>
      <c r="E144" s="963"/>
      <c r="F144" s="963"/>
      <c r="G144" s="26">
        <f>SUM(G145:G152)</f>
        <v>0</v>
      </c>
      <c r="H144" s="26">
        <f>SUM(H145:H152)</f>
        <v>0</v>
      </c>
      <c r="I144" s="26">
        <f t="shared" ref="I144:J144" si="65">SUM(I145:I149)</f>
        <v>0</v>
      </c>
      <c r="J144" s="26">
        <f t="shared" si="65"/>
        <v>0</v>
      </c>
      <c r="K144" s="36">
        <f t="shared" si="60"/>
        <v>0</v>
      </c>
      <c r="L144" s="37">
        <f t="shared" ref="L144:L149" si="66">IFERROR(K144/$H144,0)</f>
        <v>0</v>
      </c>
      <c r="M144" s="87"/>
      <c r="N144" s="26">
        <f t="shared" ref="N144:O144" si="67">SUM(N145:N149)</f>
        <v>0</v>
      </c>
      <c r="O144" s="26">
        <f t="shared" si="67"/>
        <v>0</v>
      </c>
      <c r="P144" s="36">
        <f>H144-O144</f>
        <v>0</v>
      </c>
      <c r="Q144" s="37">
        <f t="shared" si="46"/>
        <v>0</v>
      </c>
    </row>
    <row r="145" spans="1:17" x14ac:dyDescent="0.25">
      <c r="A145" s="20" t="s">
        <v>303</v>
      </c>
      <c r="B145" s="111"/>
      <c r="C145" s="111"/>
      <c r="D145" s="93"/>
      <c r="E145" s="93"/>
      <c r="F145" s="92"/>
      <c r="G145" s="21">
        <f t="shared" ref="G145:G152" si="68">E145*F145</f>
        <v>0</v>
      </c>
      <c r="H145" s="156">
        <f>G145*'Consolidated Budget(old one)'!$I$10</f>
        <v>0</v>
      </c>
      <c r="I145" s="88"/>
      <c r="J145" s="88"/>
      <c r="K145" s="30">
        <f t="shared" si="60"/>
        <v>0</v>
      </c>
      <c r="L145" s="31">
        <f t="shared" si="66"/>
        <v>0</v>
      </c>
      <c r="M145" s="87"/>
      <c r="N145" s="88"/>
      <c r="O145" s="88"/>
      <c r="P145" s="22">
        <f t="shared" ref="P145:P152" si="69">$H145-O145</f>
        <v>0</v>
      </c>
      <c r="Q145" s="23">
        <f t="shared" si="46"/>
        <v>0</v>
      </c>
    </row>
    <row r="146" spans="1:17" x14ac:dyDescent="0.25">
      <c r="A146" s="20" t="s">
        <v>305</v>
      </c>
      <c r="B146" s="111"/>
      <c r="C146" s="111"/>
      <c r="D146" s="93"/>
      <c r="E146" s="93"/>
      <c r="F146" s="92"/>
      <c r="G146" s="21">
        <f t="shared" si="68"/>
        <v>0</v>
      </c>
      <c r="H146" s="156">
        <f>G146*'Consolidated Budget(old one)'!$I$10</f>
        <v>0</v>
      </c>
      <c r="I146" s="88"/>
      <c r="J146" s="88"/>
      <c r="K146" s="30">
        <f t="shared" si="60"/>
        <v>0</v>
      </c>
      <c r="L146" s="31">
        <f t="shared" si="66"/>
        <v>0</v>
      </c>
      <c r="M146" s="87"/>
      <c r="N146" s="88"/>
      <c r="O146" s="88"/>
      <c r="P146" s="22">
        <f t="shared" si="69"/>
        <v>0</v>
      </c>
      <c r="Q146" s="23">
        <f t="shared" si="46"/>
        <v>0</v>
      </c>
    </row>
    <row r="147" spans="1:17" x14ac:dyDescent="0.25">
      <c r="A147" s="20" t="s">
        <v>306</v>
      </c>
      <c r="B147" s="111"/>
      <c r="C147" s="111"/>
      <c r="D147" s="93"/>
      <c r="E147" s="93"/>
      <c r="F147" s="92"/>
      <c r="G147" s="21">
        <f t="shared" si="68"/>
        <v>0</v>
      </c>
      <c r="H147" s="156">
        <f>G147*'Consolidated Budget(old one)'!$I$10</f>
        <v>0</v>
      </c>
      <c r="I147" s="88"/>
      <c r="J147" s="88"/>
      <c r="K147" s="30">
        <f t="shared" si="60"/>
        <v>0</v>
      </c>
      <c r="L147" s="31">
        <f t="shared" si="66"/>
        <v>0</v>
      </c>
      <c r="M147" s="87"/>
      <c r="N147" s="88"/>
      <c r="O147" s="88"/>
      <c r="P147" s="22">
        <f t="shared" si="69"/>
        <v>0</v>
      </c>
      <c r="Q147" s="23">
        <f t="shared" si="46"/>
        <v>0</v>
      </c>
    </row>
    <row r="148" spans="1:17" x14ac:dyDescent="0.25">
      <c r="A148" s="20" t="s">
        <v>307</v>
      </c>
      <c r="B148" s="111"/>
      <c r="C148" s="111"/>
      <c r="D148" s="93"/>
      <c r="E148" s="93"/>
      <c r="F148" s="92"/>
      <c r="G148" s="21">
        <f t="shared" si="68"/>
        <v>0</v>
      </c>
      <c r="H148" s="156">
        <f>G148*'Consolidated Budget(old one)'!$I$10</f>
        <v>0</v>
      </c>
      <c r="I148" s="88"/>
      <c r="J148" s="88"/>
      <c r="K148" s="30">
        <f t="shared" si="60"/>
        <v>0</v>
      </c>
      <c r="L148" s="31">
        <f t="shared" si="66"/>
        <v>0</v>
      </c>
      <c r="M148" s="87"/>
      <c r="N148" s="88"/>
      <c r="O148" s="88"/>
      <c r="P148" s="22">
        <f t="shared" si="69"/>
        <v>0</v>
      </c>
      <c r="Q148" s="23">
        <f t="shared" si="46"/>
        <v>0</v>
      </c>
    </row>
    <row r="149" spans="1:17" x14ac:dyDescent="0.25">
      <c r="A149" s="20" t="s">
        <v>308</v>
      </c>
      <c r="B149" s="111"/>
      <c r="C149" s="111"/>
      <c r="D149" s="93"/>
      <c r="E149" s="93"/>
      <c r="F149" s="92"/>
      <c r="G149" s="21">
        <f t="shared" si="68"/>
        <v>0</v>
      </c>
      <c r="H149" s="156">
        <f>G149*'Consolidated Budget(old one)'!$I$10</f>
        <v>0</v>
      </c>
      <c r="I149" s="88"/>
      <c r="J149" s="88"/>
      <c r="K149" s="30">
        <f t="shared" si="60"/>
        <v>0</v>
      </c>
      <c r="L149" s="31">
        <f t="shared" si="66"/>
        <v>0</v>
      </c>
      <c r="M149" s="87"/>
      <c r="N149" s="88"/>
      <c r="O149" s="88"/>
      <c r="P149" s="22">
        <f t="shared" si="69"/>
        <v>0</v>
      </c>
      <c r="Q149" s="23">
        <f t="shared" si="46"/>
        <v>0</v>
      </c>
    </row>
    <row r="150" spans="1:17" x14ac:dyDescent="0.25">
      <c r="A150" s="20" t="s">
        <v>309</v>
      </c>
      <c r="B150" s="111"/>
      <c r="C150" s="111"/>
      <c r="D150" s="93"/>
      <c r="E150" s="93"/>
      <c r="F150" s="92"/>
      <c r="G150" s="21">
        <f t="shared" si="68"/>
        <v>0</v>
      </c>
      <c r="H150" s="156">
        <f>G150*'Consolidated Budget(old one)'!$I$10</f>
        <v>0</v>
      </c>
      <c r="I150" s="88"/>
      <c r="J150" s="88"/>
      <c r="K150" s="30">
        <f t="shared" si="60"/>
        <v>0</v>
      </c>
      <c r="L150" s="31"/>
      <c r="M150" s="87"/>
      <c r="N150" s="88"/>
      <c r="O150" s="88"/>
      <c r="P150" s="22">
        <f t="shared" si="69"/>
        <v>0</v>
      </c>
      <c r="Q150" s="23"/>
    </row>
    <row r="151" spans="1:17" x14ac:dyDescent="0.25">
      <c r="A151" s="20" t="s">
        <v>310</v>
      </c>
      <c r="B151" s="111"/>
      <c r="C151" s="111"/>
      <c r="D151" s="93"/>
      <c r="E151" s="93"/>
      <c r="F151" s="92"/>
      <c r="G151" s="21">
        <f t="shared" si="68"/>
        <v>0</v>
      </c>
      <c r="H151" s="156">
        <f>G151*'Consolidated Budget(old one)'!$I$10</f>
        <v>0</v>
      </c>
      <c r="I151" s="88"/>
      <c r="J151" s="88"/>
      <c r="K151" s="30">
        <f t="shared" si="60"/>
        <v>0</v>
      </c>
      <c r="L151" s="31"/>
      <c r="M151" s="87"/>
      <c r="N151" s="88"/>
      <c r="O151" s="88"/>
      <c r="P151" s="22">
        <f t="shared" si="69"/>
        <v>0</v>
      </c>
      <c r="Q151" s="23"/>
    </row>
    <row r="152" spans="1:17" x14ac:dyDescent="0.25">
      <c r="A152" s="20" t="s">
        <v>311</v>
      </c>
      <c r="B152" s="111"/>
      <c r="C152" s="111"/>
      <c r="D152" s="93"/>
      <c r="E152" s="93"/>
      <c r="F152" s="92"/>
      <c r="G152" s="21">
        <f t="shared" si="68"/>
        <v>0</v>
      </c>
      <c r="H152" s="156">
        <f>G152*'Consolidated Budget(old one)'!$I$10</f>
        <v>0</v>
      </c>
      <c r="I152" s="88"/>
      <c r="J152" s="88"/>
      <c r="K152" s="30">
        <f t="shared" si="60"/>
        <v>0</v>
      </c>
      <c r="L152" s="31"/>
      <c r="M152" s="87"/>
      <c r="N152" s="88"/>
      <c r="O152" s="88"/>
      <c r="P152" s="22">
        <f t="shared" si="69"/>
        <v>0</v>
      </c>
      <c r="Q152" s="23"/>
    </row>
    <row r="153" spans="1:17" ht="13" x14ac:dyDescent="0.25">
      <c r="A153" s="24" t="s">
        <v>51</v>
      </c>
      <c r="B153" s="91"/>
      <c r="C153" s="91"/>
      <c r="D153" s="963"/>
      <c r="E153" s="963"/>
      <c r="F153" s="963"/>
      <c r="G153" s="26">
        <f>SUM(G154:G161)</f>
        <v>0</v>
      </c>
      <c r="H153" s="26">
        <f>SUM(H154:H161)</f>
        <v>0</v>
      </c>
      <c r="I153" s="26">
        <f t="shared" ref="I153:J153" si="70">SUM(I154:I158)</f>
        <v>0</v>
      </c>
      <c r="J153" s="26">
        <f t="shared" si="70"/>
        <v>0</v>
      </c>
      <c r="K153" s="36">
        <f t="shared" si="60"/>
        <v>0</v>
      </c>
      <c r="L153" s="37">
        <f t="shared" ref="L153:L158" si="71">IFERROR(K153/$H153,0)</f>
        <v>0</v>
      </c>
      <c r="M153" s="87"/>
      <c r="N153" s="26">
        <f t="shared" ref="N153:O153" si="72">SUM(N154:N158)</f>
        <v>0</v>
      </c>
      <c r="O153" s="26">
        <f t="shared" si="72"/>
        <v>0</v>
      </c>
      <c r="P153" s="36">
        <f>H153-O153</f>
        <v>0</v>
      </c>
      <c r="Q153" s="37">
        <f t="shared" si="46"/>
        <v>0</v>
      </c>
    </row>
    <row r="154" spans="1:17" x14ac:dyDescent="0.25">
      <c r="A154" s="20" t="s">
        <v>312</v>
      </c>
      <c r="B154" s="111"/>
      <c r="C154" s="111"/>
      <c r="D154" s="93"/>
      <c r="E154" s="93"/>
      <c r="F154" s="92"/>
      <c r="G154" s="21">
        <f t="shared" ref="G154:G161" si="73">E154*F154</f>
        <v>0</v>
      </c>
      <c r="H154" s="156">
        <f>G154*'Consolidated Budget(old one)'!$I$10</f>
        <v>0</v>
      </c>
      <c r="I154" s="88"/>
      <c r="J154" s="88"/>
      <c r="K154" s="30">
        <f t="shared" si="60"/>
        <v>0</v>
      </c>
      <c r="L154" s="31">
        <f t="shared" si="71"/>
        <v>0</v>
      </c>
      <c r="M154" s="87"/>
      <c r="N154" s="88"/>
      <c r="O154" s="88"/>
      <c r="P154" s="22">
        <f t="shared" ref="P154:P161" si="74">$H154-O154</f>
        <v>0</v>
      </c>
      <c r="Q154" s="23">
        <f t="shared" si="46"/>
        <v>0</v>
      </c>
    </row>
    <row r="155" spans="1:17" x14ac:dyDescent="0.25">
      <c r="A155" s="20" t="s">
        <v>313</v>
      </c>
      <c r="B155" s="111"/>
      <c r="C155" s="111"/>
      <c r="D155" s="93"/>
      <c r="E155" s="93"/>
      <c r="F155" s="92"/>
      <c r="G155" s="21">
        <f t="shared" si="73"/>
        <v>0</v>
      </c>
      <c r="H155" s="156">
        <f>G155*'Consolidated Budget(old one)'!$I$10</f>
        <v>0</v>
      </c>
      <c r="I155" s="88"/>
      <c r="J155" s="88"/>
      <c r="K155" s="30">
        <f t="shared" si="60"/>
        <v>0</v>
      </c>
      <c r="L155" s="31">
        <f t="shared" si="71"/>
        <v>0</v>
      </c>
      <c r="M155" s="87"/>
      <c r="N155" s="88"/>
      <c r="O155" s="88"/>
      <c r="P155" s="22">
        <f t="shared" si="74"/>
        <v>0</v>
      </c>
      <c r="Q155" s="23">
        <f t="shared" si="46"/>
        <v>0</v>
      </c>
    </row>
    <row r="156" spans="1:17" x14ac:dyDescent="0.25">
      <c r="A156" s="20" t="s">
        <v>314</v>
      </c>
      <c r="B156" s="111"/>
      <c r="C156" s="111"/>
      <c r="D156" s="93"/>
      <c r="E156" s="93"/>
      <c r="F156" s="92"/>
      <c r="G156" s="21">
        <f t="shared" si="73"/>
        <v>0</v>
      </c>
      <c r="H156" s="156">
        <f>G156*'Consolidated Budget(old one)'!$I$10</f>
        <v>0</v>
      </c>
      <c r="I156" s="88"/>
      <c r="J156" s="88"/>
      <c r="K156" s="30">
        <f t="shared" si="60"/>
        <v>0</v>
      </c>
      <c r="L156" s="31">
        <f t="shared" si="71"/>
        <v>0</v>
      </c>
      <c r="M156" s="87"/>
      <c r="N156" s="88"/>
      <c r="O156" s="88"/>
      <c r="P156" s="22">
        <f t="shared" si="74"/>
        <v>0</v>
      </c>
      <c r="Q156" s="23">
        <f t="shared" si="46"/>
        <v>0</v>
      </c>
    </row>
    <row r="157" spans="1:17" x14ac:dyDescent="0.25">
      <c r="A157" s="20" t="s">
        <v>315</v>
      </c>
      <c r="B157" s="111"/>
      <c r="C157" s="111"/>
      <c r="D157" s="93"/>
      <c r="E157" s="93"/>
      <c r="F157" s="92"/>
      <c r="G157" s="21">
        <f t="shared" si="73"/>
        <v>0</v>
      </c>
      <c r="H157" s="156">
        <f>G157*'Consolidated Budget(old one)'!$I$10</f>
        <v>0</v>
      </c>
      <c r="I157" s="88"/>
      <c r="J157" s="88"/>
      <c r="K157" s="30">
        <f t="shared" si="60"/>
        <v>0</v>
      </c>
      <c r="L157" s="31">
        <f t="shared" si="71"/>
        <v>0</v>
      </c>
      <c r="M157" s="87"/>
      <c r="N157" s="88"/>
      <c r="O157" s="88"/>
      <c r="P157" s="22">
        <f t="shared" si="74"/>
        <v>0</v>
      </c>
      <c r="Q157" s="23">
        <f t="shared" si="46"/>
        <v>0</v>
      </c>
    </row>
    <row r="158" spans="1:17" x14ac:dyDescent="0.25">
      <c r="A158" s="20" t="s">
        <v>316</v>
      </c>
      <c r="B158" s="111"/>
      <c r="C158" s="111"/>
      <c r="D158" s="93"/>
      <c r="E158" s="93"/>
      <c r="F158" s="92"/>
      <c r="G158" s="21">
        <f t="shared" si="73"/>
        <v>0</v>
      </c>
      <c r="H158" s="156">
        <f>G158*'Consolidated Budget(old one)'!$I$10</f>
        <v>0</v>
      </c>
      <c r="I158" s="88"/>
      <c r="J158" s="88"/>
      <c r="K158" s="30">
        <f t="shared" si="60"/>
        <v>0</v>
      </c>
      <c r="L158" s="31">
        <f t="shared" si="71"/>
        <v>0</v>
      </c>
      <c r="M158" s="87"/>
      <c r="N158" s="88"/>
      <c r="O158" s="88"/>
      <c r="P158" s="22">
        <f t="shared" si="74"/>
        <v>0</v>
      </c>
      <c r="Q158" s="23">
        <f t="shared" si="46"/>
        <v>0</v>
      </c>
    </row>
    <row r="159" spans="1:17" x14ac:dyDescent="0.25">
      <c r="A159" s="20" t="s">
        <v>317</v>
      </c>
      <c r="B159" s="111"/>
      <c r="C159" s="111"/>
      <c r="D159" s="93"/>
      <c r="E159" s="93"/>
      <c r="F159" s="92"/>
      <c r="G159" s="21">
        <f t="shared" si="73"/>
        <v>0</v>
      </c>
      <c r="H159" s="156">
        <f>G159*'Consolidated Budget(old one)'!$I$10</f>
        <v>0</v>
      </c>
      <c r="I159" s="88"/>
      <c r="J159" s="88"/>
      <c r="K159" s="30">
        <f t="shared" si="60"/>
        <v>0</v>
      </c>
      <c r="L159" s="31"/>
      <c r="M159" s="87"/>
      <c r="N159" s="88"/>
      <c r="O159" s="88"/>
      <c r="P159" s="22">
        <f t="shared" si="74"/>
        <v>0</v>
      </c>
      <c r="Q159" s="23"/>
    </row>
    <row r="160" spans="1:17" x14ac:dyDescent="0.25">
      <c r="A160" s="20" t="s">
        <v>318</v>
      </c>
      <c r="B160" s="111"/>
      <c r="C160" s="111"/>
      <c r="D160" s="93"/>
      <c r="E160" s="93"/>
      <c r="F160" s="92"/>
      <c r="G160" s="21">
        <f t="shared" si="73"/>
        <v>0</v>
      </c>
      <c r="H160" s="156">
        <f>G160*'Consolidated Budget(old one)'!$I$10</f>
        <v>0</v>
      </c>
      <c r="I160" s="88"/>
      <c r="J160" s="88"/>
      <c r="K160" s="30">
        <f t="shared" si="60"/>
        <v>0</v>
      </c>
      <c r="L160" s="31"/>
      <c r="M160" s="87"/>
      <c r="N160" s="88"/>
      <c r="O160" s="88"/>
      <c r="P160" s="22">
        <f t="shared" si="74"/>
        <v>0</v>
      </c>
      <c r="Q160" s="23"/>
    </row>
    <row r="161" spans="1:17" x14ac:dyDescent="0.25">
      <c r="A161" s="20" t="s">
        <v>319</v>
      </c>
      <c r="B161" s="111"/>
      <c r="C161" s="111"/>
      <c r="D161" s="93"/>
      <c r="E161" s="93"/>
      <c r="F161" s="92"/>
      <c r="G161" s="21">
        <f t="shared" si="73"/>
        <v>0</v>
      </c>
      <c r="H161" s="156">
        <f>G161*'Consolidated Budget(old one)'!$I$10</f>
        <v>0</v>
      </c>
      <c r="I161" s="88"/>
      <c r="J161" s="88"/>
      <c r="K161" s="30">
        <f t="shared" si="60"/>
        <v>0</v>
      </c>
      <c r="L161" s="31"/>
      <c r="M161" s="87"/>
      <c r="N161" s="88"/>
      <c r="O161" s="88"/>
      <c r="P161" s="22">
        <f t="shared" si="74"/>
        <v>0</v>
      </c>
      <c r="Q161" s="23"/>
    </row>
    <row r="162" spans="1:17" ht="22.4" customHeight="1" x14ac:dyDescent="0.25">
      <c r="A162" s="964" t="s">
        <v>320</v>
      </c>
      <c r="B162" s="964"/>
      <c r="C162" s="964"/>
      <c r="D162" s="964"/>
      <c r="E162" s="964"/>
      <c r="F162" s="964"/>
      <c r="G162" s="34">
        <f>G36+G45+G54+G63+G72+G81+G90+G99+G108+G117+G126+G135+G144+G153</f>
        <v>0</v>
      </c>
      <c r="H162" s="34">
        <f>H36+H45+H54+H63+H72+H81+H90+H99+H108+H117+H126+H135+H144+H153</f>
        <v>0</v>
      </c>
      <c r="I162" s="34">
        <f>I36+I45+I54+I63+I72+I81+I90+I99+I108+I117+I126+I135</f>
        <v>0</v>
      </c>
      <c r="J162" s="34">
        <f>J36+J45+J54+J63+J72+J81+J90+J99+J108+J117+J126+J135+J144+J153</f>
        <v>0</v>
      </c>
      <c r="K162" s="34">
        <f t="shared" si="60"/>
        <v>0</v>
      </c>
      <c r="L162" s="35">
        <f t="shared" si="47"/>
        <v>0</v>
      </c>
      <c r="M162" s="87"/>
      <c r="N162" s="34">
        <f>N36+N45+N54+N63+N72+N81+N90+N99+N108+N117+N126+N135+N144+N153</f>
        <v>0</v>
      </c>
      <c r="O162" s="34">
        <f>O36+O45+O54+O63+O72+O81+O90+O99+O108+O117+O126+O135+O144+O153</f>
        <v>0</v>
      </c>
      <c r="P162" s="34">
        <f>H162-O162</f>
        <v>0</v>
      </c>
      <c r="Q162" s="35">
        <f>IFERROR(P162/$H162,0)</f>
        <v>0</v>
      </c>
    </row>
    <row r="163" spans="1:17" ht="29.9" customHeight="1" x14ac:dyDescent="0.25">
      <c r="A163" s="128">
        <v>3</v>
      </c>
      <c r="B163" s="908" t="s">
        <v>465</v>
      </c>
      <c r="C163" s="908"/>
      <c r="D163" s="908"/>
      <c r="E163" s="908"/>
      <c r="F163" s="908"/>
      <c r="G163" s="908"/>
      <c r="H163" s="908"/>
      <c r="I163" s="80"/>
      <c r="J163" s="98"/>
      <c r="K163" s="98"/>
      <c r="L163" s="99"/>
      <c r="M163" s="87"/>
      <c r="N163" s="80"/>
      <c r="O163" s="98"/>
      <c r="P163" s="160">
        <f>M163-O163</f>
        <v>0</v>
      </c>
      <c r="Q163" s="161">
        <f t="shared" si="46"/>
        <v>0</v>
      </c>
    </row>
    <row r="164" spans="1:17" ht="13" x14ac:dyDescent="0.25">
      <c r="A164" s="24" t="s">
        <v>391</v>
      </c>
      <c r="B164" s="25" t="s">
        <v>54</v>
      </c>
      <c r="C164" s="25"/>
      <c r="D164" s="963"/>
      <c r="E164" s="963"/>
      <c r="F164" s="963"/>
      <c r="G164" s="26">
        <f>SUM(G165:G167)</f>
        <v>0</v>
      </c>
      <c r="H164" s="26">
        <f>SUM(H165:H167)</f>
        <v>0</v>
      </c>
      <c r="I164" s="38"/>
      <c r="J164" s="26"/>
      <c r="K164" s="36">
        <f t="shared" ref="K164:K203" si="75">H164-J164</f>
        <v>0</v>
      </c>
      <c r="L164" s="37">
        <f t="shared" si="47"/>
        <v>0</v>
      </c>
      <c r="M164" s="87"/>
      <c r="N164" s="38"/>
      <c r="O164" s="26"/>
      <c r="P164" s="36">
        <f>H164-O164</f>
        <v>0</v>
      </c>
      <c r="Q164" s="37">
        <f t="shared" si="46"/>
        <v>0</v>
      </c>
    </row>
    <row r="165" spans="1:17" x14ac:dyDescent="0.25">
      <c r="A165" s="20" t="s">
        <v>466</v>
      </c>
      <c r="B165" s="111"/>
      <c r="C165" s="111"/>
      <c r="D165" s="93"/>
      <c r="E165" s="93"/>
      <c r="F165" s="92"/>
      <c r="G165" s="21">
        <f t="shared" ref="G165:G167" si="76">E165*F165</f>
        <v>0</v>
      </c>
      <c r="H165" s="156">
        <f>G165*'Consolidated Budget(old one)'!$I$10</f>
        <v>0</v>
      </c>
      <c r="I165" s="88"/>
      <c r="J165" s="88"/>
      <c r="K165" s="30">
        <f t="shared" si="75"/>
        <v>0</v>
      </c>
      <c r="L165" s="31">
        <f t="shared" si="47"/>
        <v>0</v>
      </c>
      <c r="M165" s="87"/>
      <c r="N165" s="88"/>
      <c r="O165" s="88"/>
      <c r="P165" s="22">
        <f>$H165-O165</f>
        <v>0</v>
      </c>
      <c r="Q165" s="23">
        <f t="shared" ref="Q165:Q203" si="77">IFERROR(P165/$H165,0)</f>
        <v>0</v>
      </c>
    </row>
    <row r="166" spans="1:17" x14ac:dyDescent="0.25">
      <c r="A166" s="20" t="s">
        <v>467</v>
      </c>
      <c r="B166" s="111"/>
      <c r="C166" s="111"/>
      <c r="D166" s="93"/>
      <c r="E166" s="93"/>
      <c r="F166" s="92"/>
      <c r="G166" s="21">
        <f t="shared" si="76"/>
        <v>0</v>
      </c>
      <c r="H166" s="156">
        <f>G166*'Consolidated Budget(old one)'!$I$10</f>
        <v>0</v>
      </c>
      <c r="I166" s="88"/>
      <c r="J166" s="88"/>
      <c r="K166" s="30">
        <f t="shared" si="75"/>
        <v>0</v>
      </c>
      <c r="L166" s="31">
        <f t="shared" si="47"/>
        <v>0</v>
      </c>
      <c r="M166" s="87"/>
      <c r="N166" s="88"/>
      <c r="O166" s="88"/>
      <c r="P166" s="22">
        <f>$H166-O166</f>
        <v>0</v>
      </c>
      <c r="Q166" s="23">
        <f t="shared" si="77"/>
        <v>0</v>
      </c>
    </row>
    <row r="167" spans="1:17" x14ac:dyDescent="0.25">
      <c r="A167" s="20" t="s">
        <v>468</v>
      </c>
      <c r="B167" s="111"/>
      <c r="C167" s="111"/>
      <c r="D167" s="93"/>
      <c r="E167" s="93"/>
      <c r="F167" s="92"/>
      <c r="G167" s="21">
        <f t="shared" si="76"/>
        <v>0</v>
      </c>
      <c r="H167" s="156">
        <f>G167*'Consolidated Budget(old one)'!$I$10</f>
        <v>0</v>
      </c>
      <c r="I167" s="88"/>
      <c r="J167" s="88"/>
      <c r="K167" s="30">
        <f t="shared" si="75"/>
        <v>0</v>
      </c>
      <c r="L167" s="31">
        <f t="shared" si="47"/>
        <v>0</v>
      </c>
      <c r="M167" s="87"/>
      <c r="N167" s="88"/>
      <c r="O167" s="88"/>
      <c r="P167" s="22">
        <f>$H167-O167</f>
        <v>0</v>
      </c>
      <c r="Q167" s="23">
        <f t="shared" si="77"/>
        <v>0</v>
      </c>
    </row>
    <row r="168" spans="1:17" ht="13" x14ac:dyDescent="0.25">
      <c r="A168" s="24" t="s">
        <v>392</v>
      </c>
      <c r="B168" s="25" t="s">
        <v>56</v>
      </c>
      <c r="C168" s="25"/>
      <c r="D168" s="963"/>
      <c r="E168" s="963"/>
      <c r="F168" s="963"/>
      <c r="G168" s="26">
        <f t="shared" ref="G168:H168" si="78">SUM(G169:G172)</f>
        <v>0</v>
      </c>
      <c r="H168" s="26">
        <f t="shared" si="78"/>
        <v>0</v>
      </c>
      <c r="I168" s="38"/>
      <c r="J168" s="26"/>
      <c r="K168" s="36">
        <f t="shared" si="75"/>
        <v>0</v>
      </c>
      <c r="L168" s="37">
        <f t="shared" si="47"/>
        <v>0</v>
      </c>
      <c r="M168" s="87"/>
      <c r="N168" s="38"/>
      <c r="O168" s="26"/>
      <c r="P168" s="36">
        <f>H168-O168</f>
        <v>0</v>
      </c>
      <c r="Q168" s="37">
        <f t="shared" si="77"/>
        <v>0</v>
      </c>
    </row>
    <row r="169" spans="1:17" x14ac:dyDescent="0.25">
      <c r="A169" s="20" t="s">
        <v>469</v>
      </c>
      <c r="B169" s="111"/>
      <c r="C169" s="111"/>
      <c r="D169" s="93"/>
      <c r="E169" s="93"/>
      <c r="F169" s="92"/>
      <c r="G169" s="21">
        <f t="shared" ref="G169:G172" si="79">E169*F169</f>
        <v>0</v>
      </c>
      <c r="H169" s="156">
        <f>G169*'Consolidated Budget(old one)'!$I$10</f>
        <v>0</v>
      </c>
      <c r="I169" s="88"/>
      <c r="J169" s="88"/>
      <c r="K169" s="30">
        <f t="shared" si="75"/>
        <v>0</v>
      </c>
      <c r="L169" s="31">
        <f t="shared" si="47"/>
        <v>0</v>
      </c>
      <c r="M169" s="87"/>
      <c r="N169" s="88"/>
      <c r="O169" s="88"/>
      <c r="P169" s="22">
        <f>$H169-O169</f>
        <v>0</v>
      </c>
      <c r="Q169" s="23">
        <f t="shared" si="77"/>
        <v>0</v>
      </c>
    </row>
    <row r="170" spans="1:17" x14ac:dyDescent="0.25">
      <c r="A170" s="20" t="s">
        <v>470</v>
      </c>
      <c r="B170" s="111"/>
      <c r="C170" s="111"/>
      <c r="D170" s="93"/>
      <c r="E170" s="93"/>
      <c r="F170" s="92"/>
      <c r="G170" s="21">
        <f t="shared" si="79"/>
        <v>0</v>
      </c>
      <c r="H170" s="156">
        <f>G170*'Consolidated Budget(old one)'!$I$10</f>
        <v>0</v>
      </c>
      <c r="I170" s="88"/>
      <c r="J170" s="88"/>
      <c r="K170" s="30">
        <f t="shared" si="75"/>
        <v>0</v>
      </c>
      <c r="L170" s="31">
        <f t="shared" si="47"/>
        <v>0</v>
      </c>
      <c r="M170" s="87"/>
      <c r="N170" s="88"/>
      <c r="O170" s="88"/>
      <c r="P170" s="22">
        <f>$H170-O170</f>
        <v>0</v>
      </c>
      <c r="Q170" s="23">
        <f t="shared" si="77"/>
        <v>0</v>
      </c>
    </row>
    <row r="171" spans="1:17" x14ac:dyDescent="0.25">
      <c r="A171" s="20" t="s">
        <v>471</v>
      </c>
      <c r="B171" s="111"/>
      <c r="C171" s="111"/>
      <c r="D171" s="93"/>
      <c r="E171" s="93"/>
      <c r="F171" s="92"/>
      <c r="G171" s="21">
        <f t="shared" si="79"/>
        <v>0</v>
      </c>
      <c r="H171" s="156">
        <f>G171*'Consolidated Budget(old one)'!$I$10</f>
        <v>0</v>
      </c>
      <c r="I171" s="88"/>
      <c r="J171" s="88"/>
      <c r="K171" s="30">
        <f t="shared" si="75"/>
        <v>0</v>
      </c>
      <c r="L171" s="31">
        <f t="shared" si="47"/>
        <v>0</v>
      </c>
      <c r="M171" s="87"/>
      <c r="N171" s="88"/>
      <c r="O171" s="88"/>
      <c r="P171" s="22">
        <f>$H171-O171</f>
        <v>0</v>
      </c>
      <c r="Q171" s="23">
        <f t="shared" si="77"/>
        <v>0</v>
      </c>
    </row>
    <row r="172" spans="1:17" x14ac:dyDescent="0.25">
      <c r="A172" s="32" t="s">
        <v>472</v>
      </c>
      <c r="B172" s="186"/>
      <c r="C172" s="186"/>
      <c r="D172" s="101"/>
      <c r="E172" s="101"/>
      <c r="F172" s="100"/>
      <c r="G172" s="33">
        <f t="shared" si="79"/>
        <v>0</v>
      </c>
      <c r="H172" s="156">
        <f>G172*'Consolidated Budget(old one)'!$I$10</f>
        <v>0</v>
      </c>
      <c r="I172" s="88"/>
      <c r="J172" s="88"/>
      <c r="K172" s="39">
        <f t="shared" si="75"/>
        <v>0</v>
      </c>
      <c r="L172" s="40">
        <f t="shared" si="47"/>
        <v>0</v>
      </c>
      <c r="M172" s="87"/>
      <c r="N172" s="88"/>
      <c r="O172" s="88"/>
      <c r="P172" s="22">
        <f>$H172-O172</f>
        <v>0</v>
      </c>
      <c r="Q172" s="23">
        <f t="shared" si="77"/>
        <v>0</v>
      </c>
    </row>
    <row r="173" spans="1:17" ht="22.4" customHeight="1" x14ac:dyDescent="0.25">
      <c r="A173" s="976" t="s">
        <v>473</v>
      </c>
      <c r="B173" s="976"/>
      <c r="C173" s="976"/>
      <c r="D173" s="976"/>
      <c r="E173" s="976"/>
      <c r="F173" s="976"/>
      <c r="G173" s="34">
        <f>G164+G168</f>
        <v>0</v>
      </c>
      <c r="H173" s="34">
        <f>H164+H168</f>
        <v>0</v>
      </c>
      <c r="I173" s="34">
        <f>I164+I168</f>
        <v>0</v>
      </c>
      <c r="J173" s="34">
        <f>J164+J168</f>
        <v>0</v>
      </c>
      <c r="K173" s="34">
        <f t="shared" si="75"/>
        <v>0</v>
      </c>
      <c r="L173" s="35">
        <f t="shared" si="47"/>
        <v>0</v>
      </c>
      <c r="M173" s="87"/>
      <c r="N173" s="34">
        <f>N164+N168</f>
        <v>0</v>
      </c>
      <c r="O173" s="34">
        <f>O164+O168</f>
        <v>0</v>
      </c>
      <c r="P173" s="34">
        <f>M173-O173</f>
        <v>0</v>
      </c>
      <c r="Q173" s="35">
        <f t="shared" si="77"/>
        <v>0</v>
      </c>
    </row>
    <row r="174" spans="1:17" ht="29.9" customHeight="1" x14ac:dyDescent="0.25">
      <c r="A174" s="128">
        <v>4</v>
      </c>
      <c r="B174" s="908" t="s">
        <v>321</v>
      </c>
      <c r="C174" s="908"/>
      <c r="D174" s="908"/>
      <c r="E174" s="908"/>
      <c r="F174" s="908"/>
      <c r="G174" s="908"/>
      <c r="H174" s="908"/>
      <c r="I174" s="80"/>
      <c r="J174" s="98"/>
      <c r="K174" s="160">
        <f t="shared" si="75"/>
        <v>0</v>
      </c>
      <c r="L174" s="161">
        <f t="shared" si="47"/>
        <v>0</v>
      </c>
      <c r="M174" s="87"/>
      <c r="N174" s="80"/>
      <c r="O174" s="98"/>
      <c r="P174" s="160">
        <f>M174-O174</f>
        <v>0</v>
      </c>
      <c r="Q174" s="161">
        <f t="shared" si="77"/>
        <v>0</v>
      </c>
    </row>
    <row r="175" spans="1:17" ht="13" x14ac:dyDescent="0.25">
      <c r="A175" s="41" t="s">
        <v>401</v>
      </c>
      <c r="B175" s="25" t="s">
        <v>474</v>
      </c>
      <c r="C175" s="25"/>
      <c r="D175" s="963"/>
      <c r="E175" s="963"/>
      <c r="F175" s="963"/>
      <c r="G175" s="26">
        <f>SUM(G176:G181)</f>
        <v>0</v>
      </c>
      <c r="H175" s="26">
        <f>SUM(H176:H181)</f>
        <v>0</v>
      </c>
      <c r="I175" s="26">
        <f>SUM(I176:I181)</f>
        <v>0</v>
      </c>
      <c r="J175" s="26">
        <f>SUM(J176:J181)</f>
        <v>0</v>
      </c>
      <c r="K175" s="36">
        <f t="shared" si="75"/>
        <v>0</v>
      </c>
      <c r="L175" s="37">
        <f t="shared" si="47"/>
        <v>0</v>
      </c>
      <c r="M175" s="87"/>
      <c r="N175" s="26">
        <f>SUM(N176:N181)</f>
        <v>0</v>
      </c>
      <c r="O175" s="26">
        <f>SUM(O176:O181)</f>
        <v>0</v>
      </c>
      <c r="P175" s="36">
        <f>H175-O175</f>
        <v>0</v>
      </c>
      <c r="Q175" s="37">
        <f t="shared" si="77"/>
        <v>0</v>
      </c>
    </row>
    <row r="176" spans="1:17" x14ac:dyDescent="0.25">
      <c r="A176" s="42" t="s">
        <v>322</v>
      </c>
      <c r="B176" s="111"/>
      <c r="C176" s="111"/>
      <c r="D176" s="93"/>
      <c r="E176" s="93"/>
      <c r="F176" s="92"/>
      <c r="G176" s="29">
        <f t="shared" ref="G176:G181" si="80">E176*F176</f>
        <v>0</v>
      </c>
      <c r="H176" s="156">
        <f>G176*'Consolidated Budget(old one)'!$I$10</f>
        <v>0</v>
      </c>
      <c r="I176" s="88"/>
      <c r="J176" s="88"/>
      <c r="K176" s="30">
        <f t="shared" si="75"/>
        <v>0</v>
      </c>
      <c r="L176" s="31">
        <f t="shared" si="47"/>
        <v>0</v>
      </c>
      <c r="M176" s="87"/>
      <c r="N176" s="88"/>
      <c r="O176" s="88"/>
      <c r="P176" s="22">
        <f t="shared" ref="P176:P181" si="81">$H176-O176</f>
        <v>0</v>
      </c>
      <c r="Q176" s="23">
        <f t="shared" si="77"/>
        <v>0</v>
      </c>
    </row>
    <row r="177" spans="1:17" x14ac:dyDescent="0.25">
      <c r="A177" s="42" t="s">
        <v>328</v>
      </c>
      <c r="B177" s="111"/>
      <c r="C177" s="111"/>
      <c r="D177" s="93"/>
      <c r="E177" s="93"/>
      <c r="F177" s="92"/>
      <c r="G177" s="21">
        <f t="shared" si="80"/>
        <v>0</v>
      </c>
      <c r="H177" s="156">
        <f>G177*'Consolidated Budget(old one)'!$I$10</f>
        <v>0</v>
      </c>
      <c r="I177" s="88"/>
      <c r="J177" s="88"/>
      <c r="K177" s="30">
        <f t="shared" si="75"/>
        <v>0</v>
      </c>
      <c r="L177" s="31">
        <f t="shared" si="47"/>
        <v>0</v>
      </c>
      <c r="M177" s="87"/>
      <c r="N177" s="88"/>
      <c r="O177" s="88"/>
      <c r="P177" s="22">
        <f t="shared" si="81"/>
        <v>0</v>
      </c>
      <c r="Q177" s="23">
        <f t="shared" si="77"/>
        <v>0</v>
      </c>
    </row>
    <row r="178" spans="1:17" x14ac:dyDescent="0.25">
      <c r="A178" s="42" t="s">
        <v>330</v>
      </c>
      <c r="B178" s="111"/>
      <c r="C178" s="111"/>
      <c r="D178" s="93"/>
      <c r="E178" s="93"/>
      <c r="F178" s="92"/>
      <c r="G178" s="21">
        <f t="shared" si="80"/>
        <v>0</v>
      </c>
      <c r="H178" s="156">
        <f>G178*'Consolidated Budget(old one)'!$I$10</f>
        <v>0</v>
      </c>
      <c r="I178" s="88"/>
      <c r="J178" s="88"/>
      <c r="K178" s="30">
        <f t="shared" si="75"/>
        <v>0</v>
      </c>
      <c r="L178" s="31">
        <f t="shared" si="47"/>
        <v>0</v>
      </c>
      <c r="M178" s="87"/>
      <c r="N178" s="88"/>
      <c r="O178" s="88"/>
      <c r="P178" s="22">
        <f t="shared" si="81"/>
        <v>0</v>
      </c>
      <c r="Q178" s="23">
        <f t="shared" si="77"/>
        <v>0</v>
      </c>
    </row>
    <row r="179" spans="1:17" x14ac:dyDescent="0.25">
      <c r="A179" s="42" t="s">
        <v>332</v>
      </c>
      <c r="B179" s="111"/>
      <c r="C179" s="111"/>
      <c r="D179" s="93"/>
      <c r="E179" s="93"/>
      <c r="F179" s="92"/>
      <c r="G179" s="21">
        <f t="shared" si="80"/>
        <v>0</v>
      </c>
      <c r="H179" s="156">
        <f>G179*'Consolidated Budget(old one)'!$I$10</f>
        <v>0</v>
      </c>
      <c r="I179" s="88"/>
      <c r="J179" s="88"/>
      <c r="K179" s="30">
        <f t="shared" si="75"/>
        <v>0</v>
      </c>
      <c r="L179" s="31">
        <f t="shared" si="47"/>
        <v>0</v>
      </c>
      <c r="M179" s="87"/>
      <c r="N179" s="88"/>
      <c r="O179" s="88"/>
      <c r="P179" s="22">
        <f t="shared" si="81"/>
        <v>0</v>
      </c>
      <c r="Q179" s="23">
        <f t="shared" si="77"/>
        <v>0</v>
      </c>
    </row>
    <row r="180" spans="1:17" x14ac:dyDescent="0.25">
      <c r="A180" s="43" t="s">
        <v>334</v>
      </c>
      <c r="B180" s="111"/>
      <c r="C180" s="111"/>
      <c r="D180" s="93"/>
      <c r="E180" s="93"/>
      <c r="F180" s="92"/>
      <c r="G180" s="21">
        <f t="shared" si="80"/>
        <v>0</v>
      </c>
      <c r="H180" s="156">
        <f>G180*'Consolidated Budget(old one)'!$I$10</f>
        <v>0</v>
      </c>
      <c r="I180" s="88"/>
      <c r="J180" s="88"/>
      <c r="K180" s="30">
        <f t="shared" si="75"/>
        <v>0</v>
      </c>
      <c r="L180" s="31">
        <f t="shared" si="47"/>
        <v>0</v>
      </c>
      <c r="M180" s="87"/>
      <c r="N180" s="88"/>
      <c r="O180" s="88"/>
      <c r="P180" s="22">
        <f t="shared" si="81"/>
        <v>0</v>
      </c>
      <c r="Q180" s="23">
        <f t="shared" si="77"/>
        <v>0</v>
      </c>
    </row>
    <row r="181" spans="1:17" x14ac:dyDescent="0.25">
      <c r="A181" s="43" t="s">
        <v>336</v>
      </c>
      <c r="B181" s="186"/>
      <c r="C181" s="186"/>
      <c r="D181" s="101"/>
      <c r="E181" s="101"/>
      <c r="F181" s="100"/>
      <c r="G181" s="33">
        <f t="shared" si="80"/>
        <v>0</v>
      </c>
      <c r="H181" s="156">
        <f>G181*'Consolidated Budget(old one)'!$I$10</f>
        <v>0</v>
      </c>
      <c r="I181" s="88"/>
      <c r="J181" s="88"/>
      <c r="K181" s="39">
        <f t="shared" si="75"/>
        <v>0</v>
      </c>
      <c r="L181" s="40">
        <f t="shared" si="47"/>
        <v>0</v>
      </c>
      <c r="M181" s="87"/>
      <c r="N181" s="88"/>
      <c r="O181" s="88"/>
      <c r="P181" s="22">
        <f t="shared" si="81"/>
        <v>0</v>
      </c>
      <c r="Q181" s="23">
        <f t="shared" si="77"/>
        <v>0</v>
      </c>
    </row>
    <row r="182" spans="1:17" ht="22.4" customHeight="1" x14ac:dyDescent="0.25">
      <c r="A182" s="964" t="s">
        <v>475</v>
      </c>
      <c r="B182" s="964"/>
      <c r="C182" s="964"/>
      <c r="D182" s="964"/>
      <c r="E182" s="964"/>
      <c r="F182" s="964"/>
      <c r="G182" s="34">
        <f>G175</f>
        <v>0</v>
      </c>
      <c r="H182" s="34">
        <f>H175</f>
        <v>0</v>
      </c>
      <c r="I182" s="34">
        <f>I175</f>
        <v>0</v>
      </c>
      <c r="J182" s="34">
        <f>J175</f>
        <v>0</v>
      </c>
      <c r="K182" s="34">
        <f t="shared" si="75"/>
        <v>0</v>
      </c>
      <c r="L182" s="35">
        <f t="shared" si="47"/>
        <v>0</v>
      </c>
      <c r="M182" s="87"/>
      <c r="N182" s="34">
        <f>N175</f>
        <v>0</v>
      </c>
      <c r="O182" s="34">
        <f>O175</f>
        <v>0</v>
      </c>
      <c r="P182" s="34">
        <f>H182-O182</f>
        <v>0</v>
      </c>
      <c r="Q182" s="35">
        <f t="shared" si="77"/>
        <v>0</v>
      </c>
    </row>
    <row r="183" spans="1:17" ht="29.9" customHeight="1" x14ac:dyDescent="0.25">
      <c r="A183" s="128">
        <v>5</v>
      </c>
      <c r="B183" s="908" t="s">
        <v>344</v>
      </c>
      <c r="C183" s="908"/>
      <c r="D183" s="908"/>
      <c r="E183" s="908"/>
      <c r="F183" s="908"/>
      <c r="G183" s="908"/>
      <c r="H183" s="908"/>
      <c r="I183" s="80"/>
      <c r="J183" s="98"/>
      <c r="K183" s="160">
        <f t="shared" si="75"/>
        <v>0</v>
      </c>
      <c r="L183" s="161">
        <f t="shared" si="47"/>
        <v>0</v>
      </c>
      <c r="M183" s="87"/>
      <c r="N183" s="80"/>
      <c r="O183" s="98"/>
      <c r="P183" s="160">
        <f>M183-O183</f>
        <v>0</v>
      </c>
      <c r="Q183" s="161">
        <f t="shared" si="77"/>
        <v>0</v>
      </c>
    </row>
    <row r="184" spans="1:17" ht="13" x14ac:dyDescent="0.25">
      <c r="A184" s="24" t="s">
        <v>345</v>
      </c>
      <c r="B184" s="25" t="s">
        <v>476</v>
      </c>
      <c r="C184" s="25"/>
      <c r="D184" s="963"/>
      <c r="E184" s="963"/>
      <c r="F184" s="963"/>
      <c r="G184" s="26">
        <f>SUM(G185:G186)</f>
        <v>0</v>
      </c>
      <c r="H184" s="26">
        <f>SUM(H185:H186)</f>
        <v>0</v>
      </c>
      <c r="I184" s="26">
        <f>SUM(I185:I186)</f>
        <v>0</v>
      </c>
      <c r="J184" s="26">
        <f>SUM(J185:J186)</f>
        <v>0</v>
      </c>
      <c r="K184" s="36">
        <f t="shared" si="75"/>
        <v>0</v>
      </c>
      <c r="L184" s="37">
        <f t="shared" si="47"/>
        <v>0</v>
      </c>
      <c r="M184" s="87"/>
      <c r="N184" s="26">
        <f>SUM(N185:N186)</f>
        <v>0</v>
      </c>
      <c r="O184" s="26">
        <f>SUM(O185:O186)</f>
        <v>0</v>
      </c>
      <c r="P184" s="36">
        <f>H184-O184</f>
        <v>0</v>
      </c>
      <c r="Q184" s="37">
        <f t="shared" si="77"/>
        <v>0</v>
      </c>
    </row>
    <row r="185" spans="1:17" x14ac:dyDescent="0.25">
      <c r="A185" s="42" t="s">
        <v>346</v>
      </c>
      <c r="B185" s="111"/>
      <c r="C185" s="111"/>
      <c r="D185" s="93"/>
      <c r="E185" s="93"/>
      <c r="F185" s="92"/>
      <c r="G185" s="21">
        <f t="shared" ref="G185:G186" si="82">E185*F185</f>
        <v>0</v>
      </c>
      <c r="H185" s="156">
        <f>G185*'Consolidated Budget(old one)'!$I$10</f>
        <v>0</v>
      </c>
      <c r="I185" s="88"/>
      <c r="J185" s="88"/>
      <c r="K185" s="30">
        <f t="shared" si="75"/>
        <v>0</v>
      </c>
      <c r="L185" s="31">
        <f t="shared" si="47"/>
        <v>0</v>
      </c>
      <c r="M185" s="87"/>
      <c r="N185" s="88"/>
      <c r="O185" s="88"/>
      <c r="P185" s="22">
        <f>$H185-O185</f>
        <v>0</v>
      </c>
      <c r="Q185" s="23">
        <f t="shared" si="77"/>
        <v>0</v>
      </c>
    </row>
    <row r="186" spans="1:17" x14ac:dyDescent="0.25">
      <c r="A186" s="42" t="s">
        <v>347</v>
      </c>
      <c r="B186" s="111"/>
      <c r="C186" s="111"/>
      <c r="D186" s="93"/>
      <c r="E186" s="93"/>
      <c r="F186" s="92"/>
      <c r="G186" s="21">
        <f t="shared" si="82"/>
        <v>0</v>
      </c>
      <c r="H186" s="156">
        <f>G186*'Consolidated Budget(old one)'!$I$10</f>
        <v>0</v>
      </c>
      <c r="I186" s="88"/>
      <c r="J186" s="88"/>
      <c r="K186" s="30">
        <f t="shared" si="75"/>
        <v>0</v>
      </c>
      <c r="L186" s="31">
        <f t="shared" si="47"/>
        <v>0</v>
      </c>
      <c r="M186" s="87"/>
      <c r="N186" s="88"/>
      <c r="O186" s="88"/>
      <c r="P186" s="22">
        <f>$H186-O186</f>
        <v>0</v>
      </c>
      <c r="Q186" s="23">
        <f t="shared" si="77"/>
        <v>0</v>
      </c>
    </row>
    <row r="187" spans="1:17" ht="13" x14ac:dyDescent="0.25">
      <c r="A187" s="24" t="s">
        <v>477</v>
      </c>
      <c r="B187" s="25" t="s">
        <v>478</v>
      </c>
      <c r="C187" s="25"/>
      <c r="D187" s="963"/>
      <c r="E187" s="963"/>
      <c r="F187" s="963"/>
      <c r="G187" s="26">
        <f t="shared" ref="G187:H187" si="83">SUM(G188:G189)</f>
        <v>0</v>
      </c>
      <c r="H187" s="26">
        <f t="shared" si="83"/>
        <v>0</v>
      </c>
      <c r="I187" s="26">
        <f t="shared" ref="I187:J187" si="84">SUM(I188:I189)</f>
        <v>0</v>
      </c>
      <c r="J187" s="26">
        <f t="shared" si="84"/>
        <v>0</v>
      </c>
      <c r="K187" s="36">
        <f t="shared" si="75"/>
        <v>0</v>
      </c>
      <c r="L187" s="37">
        <f t="shared" si="47"/>
        <v>0</v>
      </c>
      <c r="M187" s="87"/>
      <c r="N187" s="26">
        <f t="shared" ref="N187:O187" si="85">SUM(N188:N189)</f>
        <v>0</v>
      </c>
      <c r="O187" s="26">
        <f t="shared" si="85"/>
        <v>0</v>
      </c>
      <c r="P187" s="36">
        <f>H187-O187</f>
        <v>0</v>
      </c>
      <c r="Q187" s="37">
        <f t="shared" si="77"/>
        <v>0</v>
      </c>
    </row>
    <row r="188" spans="1:17" x14ac:dyDescent="0.25">
      <c r="A188" s="20" t="s">
        <v>479</v>
      </c>
      <c r="B188" s="111"/>
      <c r="C188" s="111"/>
      <c r="D188" s="93"/>
      <c r="E188" s="93"/>
      <c r="F188" s="92"/>
      <c r="G188" s="21">
        <f t="shared" ref="G188:G189" si="86">E188*F188</f>
        <v>0</v>
      </c>
      <c r="H188" s="156">
        <f>G188*'Consolidated Budget(old one)'!$I$10</f>
        <v>0</v>
      </c>
      <c r="I188" s="88"/>
      <c r="J188" s="88"/>
      <c r="K188" s="30">
        <f t="shared" si="75"/>
        <v>0</v>
      </c>
      <c r="L188" s="31">
        <f t="shared" si="47"/>
        <v>0</v>
      </c>
      <c r="M188" s="87"/>
      <c r="N188" s="88"/>
      <c r="O188" s="88"/>
      <c r="P188" s="22">
        <f>$H188-O188</f>
        <v>0</v>
      </c>
      <c r="Q188" s="23">
        <f t="shared" si="77"/>
        <v>0</v>
      </c>
    </row>
    <row r="189" spans="1:17" x14ac:dyDescent="0.25">
      <c r="A189" s="20" t="s">
        <v>480</v>
      </c>
      <c r="B189" s="111"/>
      <c r="C189" s="111"/>
      <c r="D189" s="93"/>
      <c r="E189" s="93"/>
      <c r="F189" s="92"/>
      <c r="G189" s="21">
        <f t="shared" si="86"/>
        <v>0</v>
      </c>
      <c r="H189" s="156">
        <f>G189*'Consolidated Budget(old one)'!$I$10</f>
        <v>0</v>
      </c>
      <c r="I189" s="88"/>
      <c r="J189" s="88"/>
      <c r="K189" s="30">
        <f t="shared" si="75"/>
        <v>0</v>
      </c>
      <c r="L189" s="31">
        <f t="shared" si="47"/>
        <v>0</v>
      </c>
      <c r="M189" s="87"/>
      <c r="N189" s="88"/>
      <c r="O189" s="88"/>
      <c r="P189" s="22">
        <f>$H189-O189</f>
        <v>0</v>
      </c>
      <c r="Q189" s="23">
        <f t="shared" si="77"/>
        <v>0</v>
      </c>
    </row>
    <row r="190" spans="1:17" ht="13" x14ac:dyDescent="0.25">
      <c r="A190" s="24" t="s">
        <v>481</v>
      </c>
      <c r="B190" s="25" t="s">
        <v>482</v>
      </c>
      <c r="C190" s="25"/>
      <c r="D190" s="963"/>
      <c r="E190" s="963"/>
      <c r="F190" s="963"/>
      <c r="G190" s="26">
        <f t="shared" ref="G190:H190" si="87">SUM(G191:G193)</f>
        <v>0</v>
      </c>
      <c r="H190" s="26">
        <f t="shared" si="87"/>
        <v>0</v>
      </c>
      <c r="I190" s="26">
        <f t="shared" ref="I190:J190" si="88">SUM(I191:I193)</f>
        <v>0</v>
      </c>
      <c r="J190" s="26">
        <f t="shared" si="88"/>
        <v>0</v>
      </c>
      <c r="K190" s="36">
        <f t="shared" si="75"/>
        <v>0</v>
      </c>
      <c r="L190" s="37">
        <f t="shared" si="47"/>
        <v>0</v>
      </c>
      <c r="M190" s="87"/>
      <c r="N190" s="26">
        <f t="shared" ref="N190:O190" si="89">SUM(N191:N193)</f>
        <v>0</v>
      </c>
      <c r="O190" s="26">
        <f t="shared" si="89"/>
        <v>0</v>
      </c>
      <c r="P190" s="36">
        <f>H190-O190</f>
        <v>0</v>
      </c>
      <c r="Q190" s="37">
        <f t="shared" si="77"/>
        <v>0</v>
      </c>
    </row>
    <row r="191" spans="1:17" x14ac:dyDescent="0.25">
      <c r="A191" s="20" t="s">
        <v>483</v>
      </c>
      <c r="B191" s="111"/>
      <c r="C191" s="111"/>
      <c r="D191" s="93"/>
      <c r="E191" s="93"/>
      <c r="F191" s="92"/>
      <c r="G191" s="21">
        <f t="shared" ref="G191:G193" si="90">E191*F191</f>
        <v>0</v>
      </c>
      <c r="H191" s="156">
        <f>G191*'Consolidated Budget(old one)'!$I$10</f>
        <v>0</v>
      </c>
      <c r="I191" s="88"/>
      <c r="J191" s="88"/>
      <c r="K191" s="30">
        <f t="shared" si="75"/>
        <v>0</v>
      </c>
      <c r="L191" s="31">
        <f t="shared" si="47"/>
        <v>0</v>
      </c>
      <c r="M191" s="87"/>
      <c r="N191" s="88"/>
      <c r="O191" s="88"/>
      <c r="P191" s="22">
        <f>$H191-O191</f>
        <v>0</v>
      </c>
      <c r="Q191" s="23">
        <f t="shared" si="77"/>
        <v>0</v>
      </c>
    </row>
    <row r="192" spans="1:17" x14ac:dyDescent="0.25">
      <c r="A192" s="20" t="s">
        <v>484</v>
      </c>
      <c r="B192" s="111"/>
      <c r="C192" s="111"/>
      <c r="D192" s="93"/>
      <c r="E192" s="93"/>
      <c r="F192" s="92"/>
      <c r="G192" s="21">
        <f t="shared" si="90"/>
        <v>0</v>
      </c>
      <c r="H192" s="156">
        <f>G192*'Consolidated Budget(old one)'!$I$10</f>
        <v>0</v>
      </c>
      <c r="I192" s="88"/>
      <c r="J192" s="88"/>
      <c r="K192" s="30">
        <f t="shared" si="75"/>
        <v>0</v>
      </c>
      <c r="L192" s="31">
        <f t="shared" si="47"/>
        <v>0</v>
      </c>
      <c r="M192" s="87"/>
      <c r="N192" s="88"/>
      <c r="O192" s="88"/>
      <c r="P192" s="22">
        <f>$H192-O192</f>
        <v>0</v>
      </c>
      <c r="Q192" s="23">
        <f t="shared" si="77"/>
        <v>0</v>
      </c>
    </row>
    <row r="193" spans="1:17" x14ac:dyDescent="0.25">
      <c r="A193" s="32" t="s">
        <v>485</v>
      </c>
      <c r="B193" s="186"/>
      <c r="C193" s="186"/>
      <c r="D193" s="101"/>
      <c r="E193" s="101"/>
      <c r="F193" s="100"/>
      <c r="G193" s="33">
        <f t="shared" si="90"/>
        <v>0</v>
      </c>
      <c r="H193" s="156">
        <f>G193*'Consolidated Budget(old one)'!$I$10</f>
        <v>0</v>
      </c>
      <c r="I193" s="88"/>
      <c r="J193" s="88"/>
      <c r="K193" s="39">
        <f t="shared" si="75"/>
        <v>0</v>
      </c>
      <c r="L193" s="40">
        <f t="shared" si="47"/>
        <v>0</v>
      </c>
      <c r="M193" s="87"/>
      <c r="N193" s="88"/>
      <c r="O193" s="88"/>
      <c r="P193" s="22">
        <f>$H193-O193</f>
        <v>0</v>
      </c>
      <c r="Q193" s="23">
        <f t="shared" si="77"/>
        <v>0</v>
      </c>
    </row>
    <row r="194" spans="1:17" ht="22.4" customHeight="1" x14ac:dyDescent="0.25">
      <c r="A194" s="964" t="s">
        <v>348</v>
      </c>
      <c r="B194" s="964"/>
      <c r="C194" s="964"/>
      <c r="D194" s="964"/>
      <c r="E194" s="964"/>
      <c r="F194" s="964"/>
      <c r="G194" s="34">
        <f>G184+G187+G190</f>
        <v>0</v>
      </c>
      <c r="H194" s="34">
        <f>H184+H187+H190</f>
        <v>0</v>
      </c>
      <c r="I194" s="34">
        <f>I184+I187+I190</f>
        <v>0</v>
      </c>
      <c r="J194" s="34">
        <f>J184+J187+J190</f>
        <v>0</v>
      </c>
      <c r="K194" s="34">
        <f t="shared" si="75"/>
        <v>0</v>
      </c>
      <c r="L194" s="35">
        <f t="shared" si="47"/>
        <v>0</v>
      </c>
      <c r="M194" s="87"/>
      <c r="N194" s="34">
        <f>N184+N187+N190</f>
        <v>0</v>
      </c>
      <c r="O194" s="34">
        <f>O184+O187+O190</f>
        <v>0</v>
      </c>
      <c r="P194" s="34">
        <f>M194-O194</f>
        <v>0</v>
      </c>
      <c r="Q194" s="35">
        <f t="shared" si="77"/>
        <v>0</v>
      </c>
    </row>
    <row r="195" spans="1:17" ht="29.9" customHeight="1" x14ac:dyDescent="0.25">
      <c r="A195" s="128">
        <v>6</v>
      </c>
      <c r="B195" s="908" t="s">
        <v>349</v>
      </c>
      <c r="C195" s="908"/>
      <c r="D195" s="908"/>
      <c r="E195" s="908"/>
      <c r="F195" s="908"/>
      <c r="G195" s="908"/>
      <c r="H195" s="908"/>
      <c r="I195" s="80"/>
      <c r="J195" s="98"/>
      <c r="K195" s="160">
        <f t="shared" si="75"/>
        <v>0</v>
      </c>
      <c r="L195" s="161">
        <f t="shared" si="47"/>
        <v>0</v>
      </c>
      <c r="M195" s="87"/>
      <c r="N195" s="80"/>
      <c r="O195" s="98"/>
      <c r="P195" s="160">
        <f>M195-O195</f>
        <v>0</v>
      </c>
      <c r="Q195" s="161">
        <f t="shared" si="77"/>
        <v>0</v>
      </c>
    </row>
    <row r="196" spans="1:17" ht="13" x14ac:dyDescent="0.25">
      <c r="A196" s="20" t="s">
        <v>486</v>
      </c>
      <c r="B196" s="25" t="s">
        <v>350</v>
      </c>
      <c r="C196" s="25"/>
      <c r="D196" s="963"/>
      <c r="E196" s="963"/>
      <c r="F196" s="963"/>
      <c r="G196" s="26">
        <f>SUM(G197:G200)</f>
        <v>0</v>
      </c>
      <c r="H196" s="26">
        <f>SUM(H197:H200)</f>
        <v>0</v>
      </c>
      <c r="I196" s="26">
        <f>SUM(I197:I200)</f>
        <v>0</v>
      </c>
      <c r="J196" s="26">
        <f>SUM(J197:J200)</f>
        <v>0</v>
      </c>
      <c r="K196" s="36">
        <f t="shared" si="75"/>
        <v>0</v>
      </c>
      <c r="L196" s="37">
        <f t="shared" si="47"/>
        <v>0</v>
      </c>
      <c r="M196" s="87"/>
      <c r="N196" s="26">
        <f>SUM(N197:N200)</f>
        <v>0</v>
      </c>
      <c r="O196" s="26">
        <f>SUM(O197:O200)</f>
        <v>0</v>
      </c>
      <c r="P196" s="36">
        <f>H196-O196</f>
        <v>0</v>
      </c>
      <c r="Q196" s="37">
        <f t="shared" si="77"/>
        <v>0</v>
      </c>
    </row>
    <row r="197" spans="1:17" x14ac:dyDescent="0.25">
      <c r="A197" s="20" t="s">
        <v>487</v>
      </c>
      <c r="B197" s="102"/>
      <c r="C197" s="102"/>
      <c r="D197" s="86"/>
      <c r="E197" s="86"/>
      <c r="F197" s="85"/>
      <c r="G197" s="21">
        <f t="shared" ref="G197:G200" si="91">E197*F197</f>
        <v>0</v>
      </c>
      <c r="H197" s="156">
        <f>G197*'Consolidated Budget(old one)'!$I$10</f>
        <v>0</v>
      </c>
      <c r="I197" s="88"/>
      <c r="J197" s="88"/>
      <c r="K197" s="22">
        <f t="shared" si="75"/>
        <v>0</v>
      </c>
      <c r="L197" s="23">
        <f t="shared" si="47"/>
        <v>0</v>
      </c>
      <c r="M197" s="87"/>
      <c r="N197" s="88"/>
      <c r="O197" s="88"/>
      <c r="P197" s="22">
        <f>$H197-O197</f>
        <v>0</v>
      </c>
      <c r="Q197" s="23">
        <f t="shared" si="77"/>
        <v>0</v>
      </c>
    </row>
    <row r="198" spans="1:17" x14ac:dyDescent="0.25">
      <c r="A198" s="20" t="s">
        <v>488</v>
      </c>
      <c r="B198" s="102"/>
      <c r="C198" s="102"/>
      <c r="D198" s="86"/>
      <c r="E198" s="86"/>
      <c r="F198" s="85"/>
      <c r="G198" s="21">
        <f t="shared" si="91"/>
        <v>0</v>
      </c>
      <c r="H198" s="156">
        <f>G198*'Consolidated Budget(old one)'!$I$10</f>
        <v>0</v>
      </c>
      <c r="I198" s="88"/>
      <c r="J198" s="88"/>
      <c r="K198" s="22">
        <f t="shared" si="75"/>
        <v>0</v>
      </c>
      <c r="L198" s="23">
        <f t="shared" si="47"/>
        <v>0</v>
      </c>
      <c r="M198" s="87"/>
      <c r="N198" s="88"/>
      <c r="O198" s="88"/>
      <c r="P198" s="22">
        <f>$H198-O198</f>
        <v>0</v>
      </c>
      <c r="Q198" s="23">
        <f t="shared" si="77"/>
        <v>0</v>
      </c>
    </row>
    <row r="199" spans="1:17" x14ac:dyDescent="0.25">
      <c r="A199" s="20" t="s">
        <v>489</v>
      </c>
      <c r="B199" s="102"/>
      <c r="C199" s="102"/>
      <c r="D199" s="86"/>
      <c r="E199" s="86"/>
      <c r="F199" s="85"/>
      <c r="G199" s="21">
        <f t="shared" si="91"/>
        <v>0</v>
      </c>
      <c r="H199" s="156">
        <f>G199*'Consolidated Budget(old one)'!$I$10</f>
        <v>0</v>
      </c>
      <c r="I199" s="88"/>
      <c r="J199" s="88"/>
      <c r="K199" s="22">
        <f t="shared" si="75"/>
        <v>0</v>
      </c>
      <c r="L199" s="23">
        <f t="shared" si="47"/>
        <v>0</v>
      </c>
      <c r="M199" s="87"/>
      <c r="N199" s="88"/>
      <c r="O199" s="88"/>
      <c r="P199" s="22">
        <f>$H199-O199</f>
        <v>0</v>
      </c>
      <c r="Q199" s="23">
        <f t="shared" si="77"/>
        <v>0</v>
      </c>
    </row>
    <row r="200" spans="1:17" ht="35.9" customHeight="1" x14ac:dyDescent="0.25">
      <c r="A200" s="44">
        <v>6.5</v>
      </c>
      <c r="B200" s="102"/>
      <c r="C200" s="102"/>
      <c r="D200" s="86"/>
      <c r="E200" s="86"/>
      <c r="F200" s="85"/>
      <c r="G200" s="21">
        <f t="shared" si="91"/>
        <v>0</v>
      </c>
      <c r="H200" s="156">
        <f>G200*'Consolidated Budget(old one)'!$I$10</f>
        <v>0</v>
      </c>
      <c r="I200" s="88"/>
      <c r="J200" s="88"/>
      <c r="K200" s="22">
        <f t="shared" si="75"/>
        <v>0</v>
      </c>
      <c r="L200" s="23">
        <f t="shared" si="47"/>
        <v>0</v>
      </c>
      <c r="M200" s="87"/>
      <c r="N200" s="88"/>
      <c r="O200" s="88"/>
      <c r="P200" s="22">
        <f>$H200-O200</f>
        <v>0</v>
      </c>
      <c r="Q200" s="23">
        <f t="shared" si="77"/>
        <v>0</v>
      </c>
    </row>
    <row r="201" spans="1:17" ht="22.4" customHeight="1" x14ac:dyDescent="0.25">
      <c r="A201" s="964" t="s">
        <v>351</v>
      </c>
      <c r="B201" s="964"/>
      <c r="C201" s="964"/>
      <c r="D201" s="964"/>
      <c r="E201" s="964"/>
      <c r="F201" s="964"/>
      <c r="G201" s="34">
        <f>G196</f>
        <v>0</v>
      </c>
      <c r="H201" s="34">
        <f>H196</f>
        <v>0</v>
      </c>
      <c r="I201" s="34">
        <f>I196</f>
        <v>0</v>
      </c>
      <c r="J201" s="34">
        <f>J196</f>
        <v>0</v>
      </c>
      <c r="K201" s="34">
        <f t="shared" si="75"/>
        <v>0</v>
      </c>
      <c r="L201" s="35">
        <f t="shared" ref="L201:L219" si="92">IFERROR(K201/$H201,0)</f>
        <v>0</v>
      </c>
      <c r="M201" s="87"/>
      <c r="N201" s="34">
        <f>N196</f>
        <v>0</v>
      </c>
      <c r="O201" s="34">
        <f>O196</f>
        <v>0</v>
      </c>
      <c r="P201" s="34">
        <f>M201-O201</f>
        <v>0</v>
      </c>
      <c r="Q201" s="35">
        <f t="shared" si="77"/>
        <v>0</v>
      </c>
    </row>
    <row r="202" spans="1:17" s="78" customFormat="1" ht="33" customHeight="1" x14ac:dyDescent="0.25">
      <c r="A202" s="906" t="s">
        <v>352</v>
      </c>
      <c r="B202" s="906"/>
      <c r="C202" s="906"/>
      <c r="D202" s="906"/>
      <c r="E202" s="906"/>
      <c r="F202" s="906"/>
      <c r="G202" s="45">
        <f>G34+G162+G173+G182+G194+G201</f>
        <v>0</v>
      </c>
      <c r="H202" s="45">
        <f>H34+H162+H173+H182+H194+H201</f>
        <v>0</v>
      </c>
      <c r="I202" s="19">
        <f>I34+I162+I173+I182+I194+I201</f>
        <v>0</v>
      </c>
      <c r="J202" s="19">
        <f>J34+J162+J173+J182+J194+J201</f>
        <v>0</v>
      </c>
      <c r="K202" s="19">
        <f t="shared" si="75"/>
        <v>0</v>
      </c>
      <c r="L202" s="46">
        <f t="shared" si="92"/>
        <v>0</v>
      </c>
      <c r="M202" s="87"/>
      <c r="N202" s="45">
        <f>N34+N162+N173+N182+N194+N201</f>
        <v>0</v>
      </c>
      <c r="O202" s="45">
        <f>O34+O162+O173+O182+O194+O201</f>
        <v>0</v>
      </c>
      <c r="P202" s="47">
        <f>M202-O202</f>
        <v>0</v>
      </c>
      <c r="Q202" s="46">
        <f t="shared" si="77"/>
        <v>0</v>
      </c>
    </row>
    <row r="203" spans="1:17" s="78" customFormat="1" ht="15" customHeight="1" x14ac:dyDescent="0.25">
      <c r="B203" s="187"/>
      <c r="C203" s="187"/>
      <c r="D203" s="103"/>
      <c r="E203" s="103"/>
      <c r="F203" s="103"/>
      <c r="G203" s="104"/>
      <c r="H203" s="104"/>
      <c r="I203" s="105"/>
      <c r="J203" s="106"/>
      <c r="K203" s="162">
        <f t="shared" si="75"/>
        <v>0</v>
      </c>
      <c r="L203" s="163">
        <f t="shared" si="92"/>
        <v>0</v>
      </c>
      <c r="M203" s="87"/>
      <c r="N203" s="105"/>
      <c r="O203" s="106"/>
      <c r="P203" s="162">
        <f>M203-O203</f>
        <v>0</v>
      </c>
      <c r="Q203" s="163">
        <f t="shared" si="77"/>
        <v>0</v>
      </c>
    </row>
    <row r="204" spans="1:17" s="78" customFormat="1" ht="33" customHeight="1" x14ac:dyDescent="0.25">
      <c r="A204" s="973" t="s">
        <v>353</v>
      </c>
      <c r="B204" s="973"/>
      <c r="C204" s="973"/>
      <c r="D204" s="973"/>
      <c r="E204" s="973"/>
      <c r="F204" s="973"/>
      <c r="G204" s="973"/>
      <c r="H204" s="973"/>
      <c r="I204" s="107"/>
      <c r="J204" s="108"/>
      <c r="K204" s="109"/>
      <c r="L204" s="110"/>
      <c r="M204" s="87"/>
      <c r="N204" s="107"/>
      <c r="O204" s="108"/>
      <c r="P204" s="109"/>
      <c r="Q204" s="110"/>
    </row>
    <row r="205" spans="1:17" ht="29.9" customHeight="1" x14ac:dyDescent="0.25">
      <c r="A205" s="79"/>
      <c r="B205" s="908" t="s">
        <v>354</v>
      </c>
      <c r="C205" s="908"/>
      <c r="D205" s="908"/>
      <c r="E205" s="908"/>
      <c r="F205" s="908"/>
      <c r="G205" s="908"/>
      <c r="H205" s="908"/>
      <c r="I205" s="80"/>
      <c r="J205" s="98"/>
      <c r="K205" s="160">
        <f t="shared" ref="K205:K219" si="93">H205-J205</f>
        <v>0</v>
      </c>
      <c r="L205" s="161">
        <f t="shared" ref="L205" si="94">IFERROR(K205/$H205,0)</f>
        <v>0</v>
      </c>
      <c r="M205" s="87"/>
      <c r="N205" s="80"/>
      <c r="O205" s="98"/>
      <c r="P205" s="160">
        <f>M205-O205</f>
        <v>0</v>
      </c>
      <c r="Q205" s="161">
        <f t="shared" ref="Q205:Q219" si="95">IFERROR(P205/$H205,0)</f>
        <v>0</v>
      </c>
    </row>
    <row r="206" spans="1:17" ht="20.149999999999999" customHeight="1" x14ac:dyDescent="0.25">
      <c r="A206" s="90"/>
      <c r="B206" s="25" t="s">
        <v>355</v>
      </c>
      <c r="C206" s="25"/>
      <c r="D206" s="963"/>
      <c r="E206" s="963"/>
      <c r="F206" s="963"/>
      <c r="G206" s="26">
        <f t="shared" ref="G206:H206" si="96">SUM(G207:G210)</f>
        <v>0</v>
      </c>
      <c r="H206" s="26">
        <f t="shared" si="96"/>
        <v>0</v>
      </c>
      <c r="I206" s="26">
        <f t="shared" ref="I206:J206" si="97">SUM(I207:I210)</f>
        <v>0</v>
      </c>
      <c r="J206" s="26">
        <f t="shared" si="97"/>
        <v>0</v>
      </c>
      <c r="K206" s="36">
        <f t="shared" si="93"/>
        <v>0</v>
      </c>
      <c r="L206" s="37">
        <f t="shared" si="92"/>
        <v>0</v>
      </c>
      <c r="M206" s="87"/>
      <c r="N206" s="26">
        <f t="shared" ref="N206:O206" si="98">SUM(N207:N210)</f>
        <v>0</v>
      </c>
      <c r="O206" s="26">
        <f t="shared" si="98"/>
        <v>2000</v>
      </c>
      <c r="P206" s="36">
        <f>H206-O206</f>
        <v>-2000</v>
      </c>
      <c r="Q206" s="37">
        <f t="shared" si="95"/>
        <v>0</v>
      </c>
    </row>
    <row r="207" spans="1:17" x14ac:dyDescent="0.25">
      <c r="A207" s="84"/>
      <c r="B207" s="111"/>
      <c r="C207" s="111"/>
      <c r="D207" s="93"/>
      <c r="E207" s="93"/>
      <c r="F207" s="92"/>
      <c r="G207" s="21">
        <f t="shared" ref="G207:G210" si="99">E207*F207</f>
        <v>0</v>
      </c>
      <c r="H207" s="156">
        <f>G207*'Consolidated Budget(old one)'!$I$10</f>
        <v>0</v>
      </c>
      <c r="I207" s="88"/>
      <c r="J207" s="88"/>
      <c r="K207" s="30">
        <f t="shared" si="93"/>
        <v>0</v>
      </c>
      <c r="L207" s="31">
        <f t="shared" si="92"/>
        <v>0</v>
      </c>
      <c r="M207" s="87"/>
      <c r="N207" s="88"/>
      <c r="O207" s="88">
        <v>2000</v>
      </c>
      <c r="P207" s="22">
        <f>$H207-O207</f>
        <v>-2000</v>
      </c>
      <c r="Q207" s="23">
        <f t="shared" si="95"/>
        <v>0</v>
      </c>
    </row>
    <row r="208" spans="1:17" x14ac:dyDescent="0.25">
      <c r="A208" s="84"/>
      <c r="B208" s="111"/>
      <c r="C208" s="111"/>
      <c r="D208" s="93"/>
      <c r="E208" s="93"/>
      <c r="F208" s="92"/>
      <c r="G208" s="21">
        <f t="shared" si="99"/>
        <v>0</v>
      </c>
      <c r="H208" s="156">
        <f>G208*'Consolidated Budget(old one)'!$I$10</f>
        <v>0</v>
      </c>
      <c r="I208" s="88"/>
      <c r="J208" s="88"/>
      <c r="K208" s="30">
        <f t="shared" si="93"/>
        <v>0</v>
      </c>
      <c r="L208" s="31">
        <f t="shared" si="92"/>
        <v>0</v>
      </c>
      <c r="M208" s="87"/>
      <c r="N208" s="88"/>
      <c r="O208" s="88"/>
      <c r="P208" s="22">
        <f>$H208-O208</f>
        <v>0</v>
      </c>
      <c r="Q208" s="23">
        <f t="shared" si="95"/>
        <v>0</v>
      </c>
    </row>
    <row r="209" spans="1:17" x14ac:dyDescent="0.25">
      <c r="A209" s="84"/>
      <c r="B209" s="111"/>
      <c r="C209" s="111"/>
      <c r="D209" s="93"/>
      <c r="E209" s="93"/>
      <c r="F209" s="92"/>
      <c r="G209" s="21">
        <f t="shared" si="99"/>
        <v>0</v>
      </c>
      <c r="H209" s="156">
        <f>G209*'Consolidated Budget(old one)'!$I$10</f>
        <v>0</v>
      </c>
      <c r="I209" s="88"/>
      <c r="J209" s="88"/>
      <c r="K209" s="30">
        <f t="shared" si="93"/>
        <v>0</v>
      </c>
      <c r="L209" s="31">
        <f t="shared" si="92"/>
        <v>0</v>
      </c>
      <c r="M209" s="87"/>
      <c r="N209" s="88"/>
      <c r="O209" s="88"/>
      <c r="P209" s="22">
        <f>$H209-O209</f>
        <v>0</v>
      </c>
      <c r="Q209" s="23">
        <f t="shared" si="95"/>
        <v>0</v>
      </c>
    </row>
    <row r="210" spans="1:17" x14ac:dyDescent="0.25">
      <c r="A210" s="84"/>
      <c r="B210" s="111"/>
      <c r="C210" s="111"/>
      <c r="D210" s="93"/>
      <c r="E210" s="93"/>
      <c r="F210" s="92"/>
      <c r="G210" s="21">
        <f t="shared" si="99"/>
        <v>0</v>
      </c>
      <c r="H210" s="156">
        <f>G210*'Consolidated Budget(old one)'!$I$10</f>
        <v>0</v>
      </c>
      <c r="I210" s="88"/>
      <c r="J210" s="88"/>
      <c r="K210" s="30">
        <f t="shared" si="93"/>
        <v>0</v>
      </c>
      <c r="L210" s="31">
        <f t="shared" si="92"/>
        <v>0</v>
      </c>
      <c r="M210" s="87"/>
      <c r="N210" s="88"/>
      <c r="O210" s="88"/>
      <c r="P210" s="22">
        <f>$H210-O210</f>
        <v>0</v>
      </c>
      <c r="Q210" s="23">
        <f t="shared" si="95"/>
        <v>0</v>
      </c>
    </row>
    <row r="211" spans="1:17" ht="13" x14ac:dyDescent="0.25">
      <c r="A211" s="90"/>
      <c r="B211" s="25" t="s">
        <v>59</v>
      </c>
      <c r="C211" s="25"/>
      <c r="D211" s="963"/>
      <c r="E211" s="963"/>
      <c r="F211" s="963"/>
      <c r="G211" s="26">
        <f>SUM(G212:G217)</f>
        <v>0</v>
      </c>
      <c r="H211" s="26">
        <f>SUM(H212:H217)</f>
        <v>0</v>
      </c>
      <c r="I211" s="26">
        <f>SUM(I212:I217)</f>
        <v>0</v>
      </c>
      <c r="J211" s="26">
        <f>SUM(J212:J217)</f>
        <v>0</v>
      </c>
      <c r="K211" s="36">
        <f t="shared" si="93"/>
        <v>0</v>
      </c>
      <c r="L211" s="37">
        <f t="shared" si="92"/>
        <v>0</v>
      </c>
      <c r="M211" s="87"/>
      <c r="N211" s="26">
        <f>SUM(N212:N217)</f>
        <v>0</v>
      </c>
      <c r="O211" s="26">
        <f>SUM(O212:O217)</f>
        <v>200</v>
      </c>
      <c r="P211" s="36">
        <f>H211-O211</f>
        <v>-200</v>
      </c>
      <c r="Q211" s="37">
        <f t="shared" si="95"/>
        <v>0</v>
      </c>
    </row>
    <row r="212" spans="1:17" x14ac:dyDescent="0.25">
      <c r="A212" s="84"/>
      <c r="B212" s="111"/>
      <c r="C212" s="111"/>
      <c r="D212" s="93"/>
      <c r="E212" s="93"/>
      <c r="F212" s="92"/>
      <c r="G212" s="21">
        <f t="shared" ref="G212:G217" si="100">E212*F212</f>
        <v>0</v>
      </c>
      <c r="H212" s="156">
        <f>G212*'Consolidated Budget(old one)'!$I$10</f>
        <v>0</v>
      </c>
      <c r="I212" s="88"/>
      <c r="J212" s="88"/>
      <c r="K212" s="30">
        <f t="shared" si="93"/>
        <v>0</v>
      </c>
      <c r="L212" s="31">
        <f t="shared" si="92"/>
        <v>0</v>
      </c>
      <c r="M212" s="87"/>
      <c r="N212" s="88"/>
      <c r="O212" s="88">
        <v>200</v>
      </c>
      <c r="P212" s="22">
        <f t="shared" ref="P212:P217" si="101">$H212-O212</f>
        <v>-200</v>
      </c>
      <c r="Q212" s="23">
        <f t="shared" si="95"/>
        <v>0</v>
      </c>
    </row>
    <row r="213" spans="1:17" x14ac:dyDescent="0.25">
      <c r="A213" s="84"/>
      <c r="B213" s="111"/>
      <c r="C213" s="111"/>
      <c r="D213" s="93"/>
      <c r="E213" s="93"/>
      <c r="F213" s="92"/>
      <c r="G213" s="21">
        <f t="shared" si="100"/>
        <v>0</v>
      </c>
      <c r="H213" s="156">
        <f>G213*'Consolidated Budget(old one)'!$I$10</f>
        <v>0</v>
      </c>
      <c r="I213" s="88"/>
      <c r="J213" s="88"/>
      <c r="K213" s="30">
        <f t="shared" si="93"/>
        <v>0</v>
      </c>
      <c r="L213" s="31">
        <f t="shared" si="92"/>
        <v>0</v>
      </c>
      <c r="M213" s="87"/>
      <c r="N213" s="88"/>
      <c r="O213" s="88"/>
      <c r="P213" s="22">
        <f t="shared" si="101"/>
        <v>0</v>
      </c>
      <c r="Q213" s="23">
        <f t="shared" si="95"/>
        <v>0</v>
      </c>
    </row>
    <row r="214" spans="1:17" x14ac:dyDescent="0.25">
      <c r="A214" s="84"/>
      <c r="B214" s="111"/>
      <c r="C214" s="111"/>
      <c r="D214" s="93"/>
      <c r="E214" s="93"/>
      <c r="F214" s="92"/>
      <c r="G214" s="21">
        <f t="shared" si="100"/>
        <v>0</v>
      </c>
      <c r="H214" s="156">
        <f>G214*'Consolidated Budget(old one)'!$I$10</f>
        <v>0</v>
      </c>
      <c r="I214" s="88"/>
      <c r="J214" s="88"/>
      <c r="K214" s="30">
        <f t="shared" si="93"/>
        <v>0</v>
      </c>
      <c r="L214" s="31">
        <f t="shared" si="92"/>
        <v>0</v>
      </c>
      <c r="M214" s="87"/>
      <c r="N214" s="88"/>
      <c r="O214" s="88"/>
      <c r="P214" s="22">
        <f t="shared" si="101"/>
        <v>0</v>
      </c>
      <c r="Q214" s="23">
        <f t="shared" si="95"/>
        <v>0</v>
      </c>
    </row>
    <row r="215" spans="1:17" x14ac:dyDescent="0.25">
      <c r="A215" s="84"/>
      <c r="B215" s="111"/>
      <c r="C215" s="111"/>
      <c r="D215" s="93"/>
      <c r="E215" s="93"/>
      <c r="F215" s="92"/>
      <c r="G215" s="21">
        <f t="shared" si="100"/>
        <v>0</v>
      </c>
      <c r="H215" s="156">
        <f>G215*'Consolidated Budget(old one)'!$I$10</f>
        <v>0</v>
      </c>
      <c r="I215" s="88"/>
      <c r="J215" s="88"/>
      <c r="K215" s="30">
        <f t="shared" si="93"/>
        <v>0</v>
      </c>
      <c r="L215" s="31">
        <f t="shared" si="92"/>
        <v>0</v>
      </c>
      <c r="M215" s="87"/>
      <c r="N215" s="88"/>
      <c r="O215" s="88"/>
      <c r="P215" s="22">
        <f t="shared" si="101"/>
        <v>0</v>
      </c>
      <c r="Q215" s="23">
        <f t="shared" si="95"/>
        <v>0</v>
      </c>
    </row>
    <row r="216" spans="1:17" x14ac:dyDescent="0.25">
      <c r="A216" s="84"/>
      <c r="B216" s="111"/>
      <c r="C216" s="111"/>
      <c r="D216" s="93"/>
      <c r="E216" s="93"/>
      <c r="F216" s="92"/>
      <c r="G216" s="21">
        <f t="shared" si="100"/>
        <v>0</v>
      </c>
      <c r="H216" s="156">
        <f>G216*'Consolidated Budget(old one)'!$I$10</f>
        <v>0</v>
      </c>
      <c r="I216" s="88"/>
      <c r="J216" s="88"/>
      <c r="K216" s="30">
        <f t="shared" si="93"/>
        <v>0</v>
      </c>
      <c r="L216" s="31">
        <f t="shared" si="92"/>
        <v>0</v>
      </c>
      <c r="M216" s="87"/>
      <c r="N216" s="88"/>
      <c r="O216" s="88"/>
      <c r="P216" s="22">
        <f t="shared" si="101"/>
        <v>0</v>
      </c>
      <c r="Q216" s="23">
        <f t="shared" si="95"/>
        <v>0</v>
      </c>
    </row>
    <row r="217" spans="1:17" x14ac:dyDescent="0.25">
      <c r="A217" s="112"/>
      <c r="B217" s="188"/>
      <c r="C217" s="188"/>
      <c r="D217" s="93"/>
      <c r="E217" s="93"/>
      <c r="F217" s="92"/>
      <c r="G217" s="21">
        <f t="shared" si="100"/>
        <v>0</v>
      </c>
      <c r="H217" s="156">
        <f>G217*'Consolidated Budget(old one)'!$I$10</f>
        <v>0</v>
      </c>
      <c r="I217" s="97"/>
      <c r="J217" s="97"/>
      <c r="K217" s="39">
        <f t="shared" si="93"/>
        <v>0</v>
      </c>
      <c r="L217" s="40">
        <f t="shared" si="92"/>
        <v>0</v>
      </c>
      <c r="M217" s="87"/>
      <c r="N217" s="97"/>
      <c r="O217" s="97"/>
      <c r="P217" s="22">
        <f t="shared" si="101"/>
        <v>0</v>
      </c>
      <c r="Q217" s="23">
        <f t="shared" si="95"/>
        <v>0</v>
      </c>
    </row>
    <row r="218" spans="1:17" ht="22.4" customHeight="1" x14ac:dyDescent="0.25">
      <c r="A218" s="964" t="s">
        <v>357</v>
      </c>
      <c r="B218" s="964"/>
      <c r="C218" s="964"/>
      <c r="D218" s="964"/>
      <c r="E218" s="964"/>
      <c r="F218" s="964"/>
      <c r="G218" s="34">
        <f>G206+G211</f>
        <v>0</v>
      </c>
      <c r="H218" s="34">
        <f>H206+H211</f>
        <v>0</v>
      </c>
      <c r="I218" s="34">
        <f>I213</f>
        <v>0</v>
      </c>
      <c r="J218" s="34">
        <f>J213</f>
        <v>0</v>
      </c>
      <c r="K218" s="34">
        <f t="shared" si="93"/>
        <v>0</v>
      </c>
      <c r="L218" s="35">
        <f t="shared" si="92"/>
        <v>0</v>
      </c>
      <c r="M218" s="87"/>
      <c r="N218" s="34">
        <f>N213</f>
        <v>0</v>
      </c>
      <c r="O218" s="34">
        <f>O213</f>
        <v>0</v>
      </c>
      <c r="P218" s="34">
        <f>M218-O218</f>
        <v>0</v>
      </c>
      <c r="Q218" s="35">
        <f t="shared" si="95"/>
        <v>0</v>
      </c>
    </row>
    <row r="219" spans="1:17" s="78" customFormat="1" ht="33" customHeight="1" x14ac:dyDescent="0.25">
      <c r="A219" s="905" t="s">
        <v>358</v>
      </c>
      <c r="B219" s="906"/>
      <c r="C219" s="906"/>
      <c r="D219" s="906"/>
      <c r="E219" s="906"/>
      <c r="F219" s="906"/>
      <c r="G219" s="48">
        <f>G218</f>
        <v>0</v>
      </c>
      <c r="H219" s="48">
        <f>H218</f>
        <v>0</v>
      </c>
      <c r="I219" s="47">
        <f>I206+I211</f>
        <v>0</v>
      </c>
      <c r="J219" s="47">
        <f>J206+J211</f>
        <v>0</v>
      </c>
      <c r="K219" s="19">
        <f t="shared" si="93"/>
        <v>0</v>
      </c>
      <c r="L219" s="46">
        <f t="shared" si="92"/>
        <v>0</v>
      </c>
      <c r="M219" s="87"/>
      <c r="N219" s="47">
        <f>N206+N211</f>
        <v>0</v>
      </c>
      <c r="O219" s="47">
        <f>O206+O211</f>
        <v>2200</v>
      </c>
      <c r="P219" s="19">
        <f>M219-O219</f>
        <v>-2200</v>
      </c>
      <c r="Q219" s="46">
        <f t="shared" si="95"/>
        <v>0</v>
      </c>
    </row>
    <row r="220" spans="1:17" ht="27" customHeight="1" x14ac:dyDescent="0.25">
      <c r="A220" s="975" t="s">
        <v>403</v>
      </c>
      <c r="B220" s="975"/>
      <c r="C220" s="975"/>
      <c r="D220" s="975"/>
      <c r="E220" s="975"/>
      <c r="F220" s="975"/>
      <c r="G220" s="125">
        <f>IFERROR(G219/G221,0)</f>
        <v>0</v>
      </c>
      <c r="H220" s="206">
        <f>IFERROR(H219/H221,0)</f>
        <v>0</v>
      </c>
      <c r="I220" s="114"/>
      <c r="J220" s="114"/>
      <c r="K220" s="114"/>
      <c r="L220" s="115"/>
      <c r="M220" s="87"/>
      <c r="N220" s="114"/>
      <c r="O220" s="114"/>
      <c r="P220" s="114"/>
      <c r="Q220" s="115"/>
    </row>
    <row r="221" spans="1:17" ht="26.15" customHeight="1" x14ac:dyDescent="0.25">
      <c r="A221" s="974" t="s">
        <v>360</v>
      </c>
      <c r="B221" s="974"/>
      <c r="C221" s="974"/>
      <c r="D221" s="974"/>
      <c r="E221" s="974"/>
      <c r="F221" s="974"/>
      <c r="G221" s="49"/>
      <c r="H221" s="50"/>
      <c r="I221" s="49"/>
      <c r="J221" s="49"/>
      <c r="K221" s="49"/>
      <c r="L221" s="49"/>
      <c r="M221" s="87"/>
      <c r="N221" s="49"/>
      <c r="O221" s="49"/>
      <c r="P221" s="49"/>
      <c r="Q221" s="49"/>
    </row>
    <row r="222" spans="1:17" ht="22.4" customHeight="1" x14ac:dyDescent="0.25">
      <c r="A222" s="974" t="s">
        <v>490</v>
      </c>
      <c r="B222" s="974"/>
      <c r="C222" s="974"/>
      <c r="D222" s="974"/>
      <c r="E222" s="974"/>
      <c r="F222" s="974"/>
      <c r="G222" s="49"/>
      <c r="H222" s="50"/>
      <c r="I222" s="49"/>
      <c r="J222" s="49"/>
      <c r="K222" s="49"/>
      <c r="L222" s="49"/>
      <c r="M222" s="87"/>
      <c r="N222" s="49"/>
      <c r="O222" s="49"/>
      <c r="P222" s="49"/>
      <c r="Q222" s="49"/>
    </row>
    <row r="223" spans="1:17" ht="22.4" customHeight="1" x14ac:dyDescent="0.25">
      <c r="A223" s="974" t="s">
        <v>490</v>
      </c>
      <c r="B223" s="974"/>
      <c r="C223" s="974"/>
      <c r="D223" s="974"/>
      <c r="E223" s="974"/>
      <c r="F223" s="974"/>
      <c r="G223" s="49"/>
      <c r="H223" s="50"/>
      <c r="I223" s="49"/>
      <c r="J223" s="49"/>
      <c r="K223" s="49"/>
      <c r="L223" s="49"/>
      <c r="M223" s="87"/>
      <c r="N223" s="49"/>
      <c r="O223" s="49"/>
      <c r="P223" s="49"/>
      <c r="Q223" s="49"/>
    </row>
    <row r="224" spans="1:17" ht="42.65" customHeight="1" x14ac:dyDescent="0.25">
      <c r="A224" s="920" t="s">
        <v>491</v>
      </c>
      <c r="B224" s="920"/>
      <c r="C224" s="920"/>
      <c r="D224" s="920"/>
      <c r="E224" s="920"/>
      <c r="F224" s="920"/>
      <c r="G224" s="126">
        <f>SUM(G221:G222)</f>
        <v>0</v>
      </c>
      <c r="H224" s="207">
        <f>SUM(H221:H222)</f>
        <v>0</v>
      </c>
      <c r="I224" s="51">
        <f>SUM(I221:I222)</f>
        <v>0</v>
      </c>
      <c r="J224" s="51">
        <f>SUM(J221:J222)</f>
        <v>0</v>
      </c>
      <c r="K224" s="51">
        <f>H224-J224</f>
        <v>0</v>
      </c>
      <c r="L224" s="53">
        <f t="shared" ref="L224" si="102">IFERROR(K224/$H224,0)</f>
        <v>0</v>
      </c>
      <c r="M224" s="87"/>
      <c r="N224" s="51">
        <f>SUM(N221:N222)</f>
        <v>0</v>
      </c>
      <c r="O224" s="54">
        <f>SUM(O221:O222)</f>
        <v>0</v>
      </c>
      <c r="P224" s="54">
        <f>H224-O224</f>
        <v>0</v>
      </c>
      <c r="Q224" s="52">
        <f t="shared" ref="Q224" si="103">IFERROR(P224/$H224,0)</f>
        <v>0</v>
      </c>
    </row>
    <row r="225" spans="1:8" ht="56.9" customHeight="1" x14ac:dyDescent="0.25">
      <c r="A225" s="909" t="s">
        <v>404</v>
      </c>
      <c r="B225" s="909"/>
      <c r="C225" s="909"/>
      <c r="D225" s="909"/>
      <c r="E225" s="909"/>
      <c r="F225" s="909"/>
      <c r="G225" s="127"/>
      <c r="H225" s="208"/>
    </row>
    <row r="250" spans="8:8" s="121" customFormat="1" x14ac:dyDescent="0.25">
      <c r="H250" s="122" t="e">
        <f>H249-#REF!</f>
        <v>#REF!</v>
      </c>
    </row>
    <row r="281" spans="8:10" s="121" customFormat="1" x14ac:dyDescent="0.25">
      <c r="H281" s="122"/>
      <c r="I281" s="120"/>
      <c r="J281" s="120">
        <f>J280*$B$10</f>
        <v>0</v>
      </c>
    </row>
    <row r="282" spans="8:10" s="121" customFormat="1" x14ac:dyDescent="0.25">
      <c r="H282" s="122"/>
      <c r="I282" s="120"/>
      <c r="J282" s="120"/>
    </row>
    <row r="283" spans="8:10" s="121" customFormat="1" x14ac:dyDescent="0.25">
      <c r="H283" s="122" t="e">
        <f>H282-#REF!</f>
        <v>#REF!</v>
      </c>
      <c r="I283" s="120"/>
      <c r="J283" s="120"/>
    </row>
  </sheetData>
  <sheetProtection insertHyperlinks="0" sort="0" autoFilter="0"/>
  <mergeCells count="79">
    <mergeCell ref="D190:F190"/>
    <mergeCell ref="A194:F194"/>
    <mergeCell ref="B195:H195"/>
    <mergeCell ref="D196:F196"/>
    <mergeCell ref="B183:H183"/>
    <mergeCell ref="D184:F184"/>
    <mergeCell ref="A173:F173"/>
    <mergeCell ref="B174:H174"/>
    <mergeCell ref="D175:F175"/>
    <mergeCell ref="A182:F182"/>
    <mergeCell ref="D187:F187"/>
    <mergeCell ref="B163:H163"/>
    <mergeCell ref="D164:F164"/>
    <mergeCell ref="A224:F224"/>
    <mergeCell ref="A225:F225"/>
    <mergeCell ref="A202:F202"/>
    <mergeCell ref="A204:H204"/>
    <mergeCell ref="B205:H205"/>
    <mergeCell ref="D206:F206"/>
    <mergeCell ref="D211:F211"/>
    <mergeCell ref="A218:F218"/>
    <mergeCell ref="A223:F223"/>
    <mergeCell ref="A219:F219"/>
    <mergeCell ref="A220:F220"/>
    <mergeCell ref="A221:F221"/>
    <mergeCell ref="A222:F222"/>
    <mergeCell ref="A201:F201"/>
    <mergeCell ref="D168:F168"/>
    <mergeCell ref="D135:F135"/>
    <mergeCell ref="D36:F36"/>
    <mergeCell ref="D45:F45"/>
    <mergeCell ref="D54:F54"/>
    <mergeCell ref="D63:F63"/>
    <mergeCell ref="D72:F72"/>
    <mergeCell ref="D81:F81"/>
    <mergeCell ref="D90:F90"/>
    <mergeCell ref="D99:F99"/>
    <mergeCell ref="D108:F108"/>
    <mergeCell ref="D117:F117"/>
    <mergeCell ref="D126:F126"/>
    <mergeCell ref="D144:F144"/>
    <mergeCell ref="D153:F153"/>
    <mergeCell ref="A162:F162"/>
    <mergeCell ref="B35:H35"/>
    <mergeCell ref="I13:M13"/>
    <mergeCell ref="N13:R13"/>
    <mergeCell ref="I14:J14"/>
    <mergeCell ref="M14:M15"/>
    <mergeCell ref="N14:O14"/>
    <mergeCell ref="R14:R15"/>
    <mergeCell ref="G13:H14"/>
    <mergeCell ref="A17:H17"/>
    <mergeCell ref="B18:H18"/>
    <mergeCell ref="D20:F20"/>
    <mergeCell ref="D27:F27"/>
    <mergeCell ref="A34:F34"/>
    <mergeCell ref="A13:B15"/>
    <mergeCell ref="D13:D15"/>
    <mergeCell ref="E13:E15"/>
    <mergeCell ref="F13:F14"/>
    <mergeCell ref="C13:C15"/>
    <mergeCell ref="A2:B2"/>
    <mergeCell ref="A3:B3"/>
    <mergeCell ref="A4:B4"/>
    <mergeCell ref="C2:K2"/>
    <mergeCell ref="C4:K4"/>
    <mergeCell ref="D7:F7"/>
    <mergeCell ref="D8:F8"/>
    <mergeCell ref="D9:F9"/>
    <mergeCell ref="A6:F6"/>
    <mergeCell ref="H7:K7"/>
    <mergeCell ref="H8:K8"/>
    <mergeCell ref="H9:K9"/>
    <mergeCell ref="M3:N3"/>
    <mergeCell ref="C3:K3"/>
    <mergeCell ref="A5:B5"/>
    <mergeCell ref="C5:F5"/>
    <mergeCell ref="H6:K6"/>
    <mergeCell ref="G5:K5"/>
  </mergeCells>
  <conditionalFormatting sqref="G220:H220">
    <cfRule type="cellIs" dxfId="101" priority="29" operator="greaterThan">
      <formula>0.15</formula>
    </cfRule>
  </conditionalFormatting>
  <conditionalFormatting sqref="L11:L13 L16:L201 L203:L218 L220:L223 L225:L1048576">
    <cfRule type="cellIs" dxfId="100" priority="37" operator="lessThan">
      <formula>-110</formula>
    </cfRule>
    <cfRule type="cellIs" dxfId="99" priority="38" operator="greaterThan">
      <formula>110</formula>
    </cfRule>
    <cfRule type="cellIs" dxfId="98" priority="39" operator="greaterThan">
      <formula>1.1</formula>
    </cfRule>
  </conditionalFormatting>
  <conditionalFormatting sqref="Q34">
    <cfRule type="cellIs" dxfId="97" priority="33" operator="lessThan">
      <formula>-110</formula>
    </cfRule>
    <cfRule type="cellIs" dxfId="96" priority="34" operator="greaterThan">
      <formula>110</formula>
    </cfRule>
    <cfRule type="cellIs" dxfId="95" priority="35" operator="greaterThan">
      <formula>1.1</formula>
    </cfRule>
  </conditionalFormatting>
  <conditionalFormatting sqref="Q162">
    <cfRule type="cellIs" dxfId="94" priority="26" operator="lessThan">
      <formula>-110</formula>
    </cfRule>
    <cfRule type="cellIs" dxfId="93" priority="27" operator="greaterThan">
      <formula>110</formula>
    </cfRule>
    <cfRule type="cellIs" dxfId="92" priority="28" operator="greaterThan">
      <formula>1.1</formula>
    </cfRule>
  </conditionalFormatting>
  <conditionalFormatting sqref="Q173">
    <cfRule type="cellIs" dxfId="91" priority="23" operator="lessThan">
      <formula>-110</formula>
    </cfRule>
    <cfRule type="cellIs" dxfId="90" priority="24" operator="greaterThan">
      <formula>110</formula>
    </cfRule>
    <cfRule type="cellIs" dxfId="89" priority="25" operator="greaterThan">
      <formula>1.1</formula>
    </cfRule>
  </conditionalFormatting>
  <conditionalFormatting sqref="Q182">
    <cfRule type="cellIs" dxfId="88" priority="20" operator="lessThan">
      <formula>-110</formula>
    </cfRule>
    <cfRule type="cellIs" dxfId="87" priority="21" operator="greaterThan">
      <formula>110</formula>
    </cfRule>
    <cfRule type="cellIs" dxfId="86" priority="22" operator="greaterThan">
      <formula>1.1</formula>
    </cfRule>
  </conditionalFormatting>
  <conditionalFormatting sqref="Q194">
    <cfRule type="cellIs" dxfId="85" priority="17" operator="lessThan">
      <formula>-110</formula>
    </cfRule>
    <cfRule type="cellIs" dxfId="84" priority="18" operator="greaterThan">
      <formula>110</formula>
    </cfRule>
    <cfRule type="cellIs" dxfId="83" priority="19" operator="greaterThan">
      <formula>1.1</formula>
    </cfRule>
  </conditionalFormatting>
  <conditionalFormatting sqref="Q201">
    <cfRule type="cellIs" dxfId="82" priority="14" operator="lessThan">
      <formula>-110</formula>
    </cfRule>
    <cfRule type="cellIs" dxfId="81" priority="15" operator="greaterThan">
      <formula>110</formula>
    </cfRule>
    <cfRule type="cellIs" dxfId="80" priority="16" operator="greaterThan">
      <formula>1.1</formula>
    </cfRule>
  </conditionalFormatting>
  <conditionalFormatting sqref="Q218">
    <cfRule type="cellIs" dxfId="79" priority="11" operator="lessThan">
      <formula>-110</formula>
    </cfRule>
    <cfRule type="cellIs" dxfId="78" priority="12" operator="greaterThan">
      <formula>110</formula>
    </cfRule>
    <cfRule type="cellIs" dxfId="77" priority="13" operator="greaterThan">
      <formula>1.1</formula>
    </cfRule>
  </conditionalFormatting>
  <conditionalFormatting sqref="Q221:Q223">
    <cfRule type="cellIs" dxfId="76" priority="30" operator="lessThan">
      <formula>-110</formula>
    </cfRule>
    <cfRule type="cellIs" dxfId="75" priority="31" operator="greaterThan">
      <formula>110</formula>
    </cfRule>
    <cfRule type="cellIs" dxfId="74" priority="32" operator="greaterThan">
      <formula>1.1</formula>
    </cfRule>
  </conditionalFormatting>
  <conditionalFormatting sqref="AH1:AH9">
    <cfRule type="cellIs" dxfId="73" priority="1" operator="lessThan">
      <formula>-110</formula>
    </cfRule>
    <cfRule type="cellIs" dxfId="72" priority="2" operator="greaterThan">
      <formula>110</formula>
    </cfRule>
  </conditionalFormatting>
  <conditionalFormatting sqref="AH1:AI9">
    <cfRule type="cellIs" dxfId="71" priority="3" operator="greaterThan">
      <formula>1.1</formula>
    </cfRule>
  </conditionalFormatting>
  <conditionalFormatting sqref="AI1:AI9">
    <cfRule type="cellIs" dxfId="70" priority="6" operator="lessThan">
      <formula>-1.1</formula>
    </cfRule>
  </conditionalFormatting>
  <conditionalFormatting sqref="BL1:BL9">
    <cfRule type="cellIs" dxfId="69" priority="4" operator="lessThan">
      <formula>-1.1</formula>
    </cfRule>
    <cfRule type="cellIs" dxfId="68"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0C7F-D51B-4802-BAA9-B54C9D1F3911}">
  <dimension ref="A1:R283"/>
  <sheetViews>
    <sheetView showGridLines="0" showZeros="0" topLeftCell="D214" zoomScale="70" zoomScaleNormal="70" workbookViewId="0">
      <selection activeCell="H9" sqref="H9:K9"/>
    </sheetView>
  </sheetViews>
  <sheetFormatPr defaultColWidth="14.453125" defaultRowHeight="12.5" x14ac:dyDescent="0.25"/>
  <cols>
    <col min="1" max="1" width="11.453125" style="4" customWidth="1"/>
    <col min="2" max="3" width="45.54296875" style="189" customWidth="1"/>
    <col min="4" max="4" width="13.54296875" style="68" customWidth="1"/>
    <col min="5" max="5" width="12.453125" style="68" customWidth="1"/>
    <col min="6" max="6" width="16.453125" style="68" customWidth="1"/>
    <col min="7" max="7" width="18.54296875" style="116" customWidth="1"/>
    <col min="8" max="8" width="18.54296875" style="209" customWidth="1"/>
    <col min="9" max="10" width="15.54296875" style="116" customWidth="1"/>
    <col min="11" max="11" width="18.453125" style="117" customWidth="1"/>
    <col min="12" max="12" width="15.54296875" style="118" customWidth="1"/>
    <col min="13" max="13" width="45.453125" style="119" customWidth="1"/>
    <col min="14" max="14" width="26.453125" style="116" customWidth="1"/>
    <col min="15" max="15" width="15.54296875" style="116" customWidth="1"/>
    <col min="16" max="16" width="19.453125" style="117" customWidth="1"/>
    <col min="17" max="17" width="18.453125" style="118" customWidth="1"/>
    <col min="18" max="18" width="49.453125" style="119" customWidth="1"/>
    <col min="19" max="19" width="14.453125" style="68" customWidth="1"/>
    <col min="20" max="16384" width="14.453125" style="68"/>
  </cols>
  <sheetData>
    <row r="1" spans="1:18" s="62" customFormat="1" ht="18.649999999999999" customHeight="1" x14ac:dyDescent="0.45">
      <c r="A1" s="238" t="s">
        <v>112</v>
      </c>
      <c r="B1" s="239">
        <v>7.4999999999999997E-2</v>
      </c>
      <c r="C1" s="239"/>
      <c r="D1" s="239"/>
      <c r="E1" s="240"/>
      <c r="F1" s="241"/>
      <c r="G1" s="242"/>
      <c r="H1" s="243"/>
      <c r="I1" s="244"/>
      <c r="J1" s="245"/>
      <c r="K1" s="245"/>
      <c r="L1" s="254"/>
      <c r="M1" s="246"/>
      <c r="N1" s="246"/>
      <c r="O1" s="246"/>
      <c r="P1" s="246"/>
      <c r="Q1" s="246"/>
      <c r="R1" s="246"/>
    </row>
    <row r="2" spans="1:18" ht="27" customHeight="1" x14ac:dyDescent="0.25">
      <c r="A2" s="933" t="s">
        <v>364</v>
      </c>
      <c r="B2" s="934"/>
      <c r="C2" s="932" t="s">
        <v>412</v>
      </c>
      <c r="D2" s="932"/>
      <c r="E2" s="932"/>
      <c r="F2" s="932"/>
      <c r="G2" s="932"/>
      <c r="H2" s="932"/>
      <c r="I2" s="932"/>
      <c r="J2" s="932"/>
      <c r="K2" s="932"/>
      <c r="M2" s="257" t="s">
        <v>413</v>
      </c>
      <c r="N2" s="258"/>
      <c r="Q2" s="256"/>
      <c r="R2" s="248"/>
    </row>
    <row r="3" spans="1:18" ht="27" customHeight="1" x14ac:dyDescent="0.55000000000000004">
      <c r="A3" s="933" t="s">
        <v>365</v>
      </c>
      <c r="B3" s="934"/>
      <c r="C3" s="932"/>
      <c r="D3" s="932"/>
      <c r="E3" s="932"/>
      <c r="F3" s="932"/>
      <c r="G3" s="932"/>
      <c r="H3" s="932"/>
      <c r="I3" s="932"/>
      <c r="J3" s="932"/>
      <c r="K3" s="932"/>
      <c r="L3" s="247"/>
      <c r="M3" s="261" t="s">
        <v>415</v>
      </c>
      <c r="N3" s="255" t="e">
        <f>H283</f>
        <v>#REF!</v>
      </c>
      <c r="O3" s="209"/>
      <c r="Q3" s="256"/>
      <c r="R3" s="250"/>
    </row>
    <row r="4" spans="1:18" ht="27" customHeight="1" x14ac:dyDescent="0.55000000000000004">
      <c r="A4" s="933" t="s">
        <v>414</v>
      </c>
      <c r="B4" s="934"/>
      <c r="C4" s="935"/>
      <c r="D4" s="936"/>
      <c r="E4" s="936"/>
      <c r="F4" s="936"/>
      <c r="G4" s="936"/>
      <c r="H4" s="936"/>
      <c r="I4" s="936"/>
      <c r="J4" s="936"/>
      <c r="K4" s="937"/>
      <c r="L4" s="249"/>
      <c r="M4" s="261" t="s">
        <v>418</v>
      </c>
      <c r="N4" s="255"/>
      <c r="O4" s="209"/>
      <c r="Q4" s="256"/>
      <c r="R4" s="250"/>
    </row>
    <row r="5" spans="1:18" ht="23.5" customHeight="1" x14ac:dyDescent="0.55000000000000004">
      <c r="A5" s="933" t="s">
        <v>416</v>
      </c>
      <c r="B5" s="934"/>
      <c r="C5" s="935"/>
      <c r="D5" s="936"/>
      <c r="E5" s="936"/>
      <c r="F5" s="937"/>
      <c r="G5" s="938" t="s">
        <v>417</v>
      </c>
      <c r="H5" s="939"/>
      <c r="I5" s="939"/>
      <c r="J5" s="939"/>
      <c r="K5" s="940"/>
      <c r="L5" s="249"/>
      <c r="M5" s="261" t="s">
        <v>421</v>
      </c>
      <c r="N5" s="255">
        <f>J282</f>
        <v>0</v>
      </c>
      <c r="O5" s="209"/>
      <c r="Q5" s="256"/>
      <c r="R5" s="250"/>
    </row>
    <row r="6" spans="1:18" ht="27" customHeight="1" x14ac:dyDescent="0.55000000000000004">
      <c r="A6" s="935" t="s">
        <v>419</v>
      </c>
      <c r="B6" s="936"/>
      <c r="C6" s="936"/>
      <c r="D6" s="936"/>
      <c r="E6" s="936"/>
      <c r="F6" s="937"/>
      <c r="G6" s="252" t="s">
        <v>420</v>
      </c>
      <c r="H6" s="938"/>
      <c r="I6" s="939"/>
      <c r="J6" s="939"/>
      <c r="K6" s="940"/>
      <c r="L6" s="249"/>
      <c r="M6" s="261" t="s">
        <v>425</v>
      </c>
      <c r="N6" s="255">
        <f>N4-N5</f>
        <v>0</v>
      </c>
      <c r="O6" s="209"/>
      <c r="Q6" s="256"/>
      <c r="R6" s="250"/>
    </row>
    <row r="7" spans="1:18" ht="44.5" customHeight="1" x14ac:dyDescent="0.55000000000000004">
      <c r="A7" s="263" t="s">
        <v>422</v>
      </c>
      <c r="B7" s="263"/>
      <c r="C7" s="262" t="s">
        <v>423</v>
      </c>
      <c r="D7" s="935"/>
      <c r="E7" s="936"/>
      <c r="F7" s="937"/>
      <c r="G7" s="253" t="s">
        <v>424</v>
      </c>
      <c r="H7" s="938"/>
      <c r="I7" s="939"/>
      <c r="J7" s="939"/>
      <c r="K7" s="940"/>
      <c r="L7" s="249"/>
      <c r="M7" s="261" t="s">
        <v>427</v>
      </c>
      <c r="N7" s="255">
        <f>N4-N5</f>
        <v>0</v>
      </c>
      <c r="O7" s="209"/>
      <c r="Q7" s="256"/>
      <c r="R7" s="250"/>
    </row>
    <row r="8" spans="1:18" ht="49.4" customHeight="1" x14ac:dyDescent="0.25">
      <c r="A8" s="263" t="s">
        <v>422</v>
      </c>
      <c r="B8" s="263"/>
      <c r="C8" s="262" t="s">
        <v>423</v>
      </c>
      <c r="D8" s="935"/>
      <c r="E8" s="936"/>
      <c r="F8" s="937"/>
      <c r="G8" s="253" t="s">
        <v>426</v>
      </c>
      <c r="H8" s="938"/>
      <c r="I8" s="939"/>
      <c r="J8" s="939"/>
      <c r="K8" s="940"/>
      <c r="L8" s="249"/>
      <c r="O8" s="209"/>
      <c r="Q8" s="256"/>
      <c r="R8" s="250"/>
    </row>
    <row r="9" spans="1:18" ht="43.4" customHeight="1" x14ac:dyDescent="0.5">
      <c r="A9" s="263" t="s">
        <v>422</v>
      </c>
      <c r="B9" s="263"/>
      <c r="C9" s="262" t="s">
        <v>423</v>
      </c>
      <c r="D9" s="935"/>
      <c r="E9" s="936"/>
      <c r="F9" s="937"/>
      <c r="G9" s="253" t="s">
        <v>428</v>
      </c>
      <c r="H9" s="938"/>
      <c r="I9" s="939"/>
      <c r="J9" s="939"/>
      <c r="K9" s="940"/>
      <c r="L9" s="249"/>
      <c r="M9" s="259"/>
      <c r="N9" s="249"/>
      <c r="O9" s="209"/>
      <c r="Q9" s="256"/>
      <c r="R9" s="250"/>
    </row>
    <row r="10" spans="1:18" s="62" customFormat="1" ht="24" customHeight="1" x14ac:dyDescent="0.5">
      <c r="A10" s="9" t="s">
        <v>112</v>
      </c>
      <c r="B10" s="184">
        <v>7.4999999999999997E-2</v>
      </c>
      <c r="C10" s="184"/>
      <c r="D10" s="55"/>
      <c r="E10" s="56"/>
      <c r="F10" s="57"/>
      <c r="G10" s="58"/>
      <c r="H10" s="203"/>
      <c r="I10" s="58"/>
      <c r="L10" s="249"/>
      <c r="M10" s="259"/>
      <c r="N10" s="249"/>
      <c r="O10" s="203"/>
      <c r="P10" s="59"/>
      <c r="Q10" s="60"/>
      <c r="R10" s="61"/>
    </row>
    <row r="11" spans="1:18" ht="18" x14ac:dyDescent="0.25">
      <c r="A11" s="10"/>
      <c r="B11" s="185"/>
      <c r="C11" s="185"/>
      <c r="E11" s="63"/>
      <c r="F11" s="63"/>
      <c r="G11" s="63"/>
      <c r="H11" s="204"/>
      <c r="I11" s="64"/>
      <c r="J11" s="64"/>
      <c r="K11" s="65"/>
      <c r="L11" s="66"/>
      <c r="M11" s="260"/>
      <c r="N11" s="202"/>
      <c r="O11" s="202"/>
      <c r="P11" s="65"/>
      <c r="Q11" s="66"/>
      <c r="R11" s="67"/>
    </row>
    <row r="12" spans="1:18" ht="40.4" customHeight="1" thickBot="1" x14ac:dyDescent="0.3">
      <c r="A12" s="9" t="s">
        <v>429</v>
      </c>
      <c r="B12" s="184">
        <v>0.03</v>
      </c>
      <c r="C12" s="251"/>
      <c r="E12" s="63"/>
      <c r="F12" s="63"/>
      <c r="G12" s="63"/>
      <c r="H12" s="204"/>
      <c r="I12" s="69"/>
      <c r="J12" s="69"/>
      <c r="K12" s="70"/>
      <c r="L12" s="71"/>
      <c r="M12" s="72"/>
      <c r="N12" s="69"/>
      <c r="O12" s="69"/>
      <c r="P12" s="70"/>
      <c r="Q12" s="71"/>
      <c r="R12" s="72"/>
    </row>
    <row r="13" spans="1:18" ht="34.4" customHeight="1" x14ac:dyDescent="0.25">
      <c r="A13" s="965" t="s">
        <v>118</v>
      </c>
      <c r="B13" s="966"/>
      <c r="C13" s="943" t="s">
        <v>430</v>
      </c>
      <c r="D13" s="969" t="s">
        <v>119</v>
      </c>
      <c r="E13" s="971" t="s">
        <v>120</v>
      </c>
      <c r="F13" s="941" t="s">
        <v>121</v>
      </c>
      <c r="G13" s="958" t="s">
        <v>122</v>
      </c>
      <c r="H13" s="959"/>
      <c r="I13" s="945" t="s">
        <v>431</v>
      </c>
      <c r="J13" s="946"/>
      <c r="K13" s="946"/>
      <c r="L13" s="946"/>
      <c r="M13" s="947"/>
      <c r="N13" s="948" t="s">
        <v>432</v>
      </c>
      <c r="O13" s="949"/>
      <c r="P13" s="949"/>
      <c r="Q13" s="949"/>
      <c r="R13" s="949"/>
    </row>
    <row r="14" spans="1:18" ht="37.4" customHeight="1" x14ac:dyDescent="0.25">
      <c r="A14" s="967"/>
      <c r="B14" s="968"/>
      <c r="C14" s="944"/>
      <c r="D14" s="970"/>
      <c r="E14" s="972"/>
      <c r="F14" s="942"/>
      <c r="G14" s="960"/>
      <c r="H14" s="961"/>
      <c r="I14" s="950" t="s">
        <v>127</v>
      </c>
      <c r="J14" s="951"/>
      <c r="K14" s="11" t="s">
        <v>128</v>
      </c>
      <c r="L14" s="12" t="s">
        <v>128</v>
      </c>
      <c r="M14" s="952" t="s">
        <v>129</v>
      </c>
      <c r="N14" s="954" t="s">
        <v>127</v>
      </c>
      <c r="O14" s="955"/>
      <c r="P14" s="14" t="s">
        <v>128</v>
      </c>
      <c r="Q14" s="15" t="s">
        <v>128</v>
      </c>
      <c r="R14" s="956" t="s">
        <v>129</v>
      </c>
    </row>
    <row r="15" spans="1:18" ht="62.9" customHeight="1" x14ac:dyDescent="0.25">
      <c r="A15" s="967"/>
      <c r="B15" s="968"/>
      <c r="C15" s="944"/>
      <c r="D15" s="970"/>
      <c r="E15" s="972"/>
      <c r="F15" s="73" t="s">
        <v>131</v>
      </c>
      <c r="G15" s="74" t="s">
        <v>131</v>
      </c>
      <c r="H15" s="205" t="s">
        <v>86</v>
      </c>
      <c r="I15" s="74" t="s">
        <v>131</v>
      </c>
      <c r="J15" s="16" t="s">
        <v>86</v>
      </c>
      <c r="K15" s="16" t="s">
        <v>86</v>
      </c>
      <c r="L15" s="17" t="s">
        <v>132</v>
      </c>
      <c r="M15" s="953"/>
      <c r="N15" s="74" t="s">
        <v>131</v>
      </c>
      <c r="O15" s="16" t="s">
        <v>86</v>
      </c>
      <c r="P15" s="16" t="s">
        <v>86</v>
      </c>
      <c r="Q15" s="18" t="s">
        <v>132</v>
      </c>
      <c r="R15" s="957"/>
    </row>
    <row r="17" spans="1:17" s="78" customFormat="1" ht="33" customHeight="1" thickBot="1" x14ac:dyDescent="0.3">
      <c r="A17" s="902" t="s">
        <v>133</v>
      </c>
      <c r="B17" s="902"/>
      <c r="C17" s="902"/>
      <c r="D17" s="902"/>
      <c r="E17" s="902"/>
      <c r="F17" s="902"/>
      <c r="G17" s="902"/>
      <c r="H17" s="902"/>
      <c r="I17" s="75"/>
      <c r="J17" s="75"/>
      <c r="K17" s="75"/>
      <c r="L17" s="76"/>
      <c r="M17" s="77"/>
      <c r="N17" s="75"/>
      <c r="O17" s="75"/>
      <c r="P17" s="75"/>
      <c r="Q17" s="76"/>
    </row>
    <row r="18" spans="1:17" ht="22.4" customHeight="1" x14ac:dyDescent="0.25">
      <c r="A18" s="128">
        <v>1</v>
      </c>
      <c r="B18" s="962" t="s">
        <v>368</v>
      </c>
      <c r="C18" s="962"/>
      <c r="D18" s="962"/>
      <c r="E18" s="962"/>
      <c r="F18" s="962"/>
      <c r="G18" s="962"/>
      <c r="H18" s="962"/>
      <c r="I18" s="80"/>
      <c r="J18" s="81"/>
      <c r="K18" s="81"/>
      <c r="L18" s="82"/>
      <c r="M18" s="83"/>
      <c r="N18" s="80"/>
      <c r="O18" s="81"/>
      <c r="P18" s="81"/>
      <c r="Q18" s="82"/>
    </row>
    <row r="19" spans="1:17" x14ac:dyDescent="0.25">
      <c r="A19" s="20" t="s">
        <v>369</v>
      </c>
      <c r="B19" s="178" t="s">
        <v>33</v>
      </c>
      <c r="C19" s="178"/>
      <c r="D19" s="86"/>
      <c r="E19" s="86"/>
      <c r="F19" s="85"/>
      <c r="G19" s="21">
        <f>(E19*F19)</f>
        <v>0</v>
      </c>
      <c r="H19" s="156">
        <f>G19*'Consolidated Budget(old one)'!$I$10</f>
        <v>0</v>
      </c>
      <c r="I19" s="88"/>
      <c r="J19" s="89"/>
      <c r="K19" s="22">
        <f>H19-J19</f>
        <v>0</v>
      </c>
      <c r="L19" s="23">
        <f>IFERROR(K19/$H19,0)</f>
        <v>0</v>
      </c>
      <c r="M19" s="87"/>
      <c r="N19" s="88"/>
      <c r="O19" s="89"/>
      <c r="P19" s="22">
        <f>$H19-O19</f>
        <v>0</v>
      </c>
      <c r="Q19" s="23">
        <f>IFERROR(P19/$H19,0)</f>
        <v>0</v>
      </c>
    </row>
    <row r="20" spans="1:17" ht="13" x14ac:dyDescent="0.25">
      <c r="A20" s="24" t="s">
        <v>433</v>
      </c>
      <c r="B20" s="25" t="s">
        <v>434</v>
      </c>
      <c r="C20" s="25"/>
      <c r="D20" s="963"/>
      <c r="E20" s="963"/>
      <c r="F20" s="963"/>
      <c r="G20" s="26">
        <f t="shared" ref="G20:K20" si="0">SUM(G21:G26)</f>
        <v>0</v>
      </c>
      <c r="H20" s="26">
        <f t="shared" si="0"/>
        <v>0</v>
      </c>
      <c r="I20" s="26">
        <f t="shared" si="0"/>
        <v>0</v>
      </c>
      <c r="J20" s="26">
        <f t="shared" si="0"/>
        <v>0</v>
      </c>
      <c r="K20" s="26">
        <f t="shared" si="0"/>
        <v>0</v>
      </c>
      <c r="L20" s="27">
        <f>SUM(L21:L46)</f>
        <v>0</v>
      </c>
      <c r="M20" s="87"/>
      <c r="N20" s="26">
        <f t="shared" ref="N20:Q20" si="1">SUM(N21:N26)</f>
        <v>0</v>
      </c>
      <c r="O20" s="26">
        <f t="shared" si="1"/>
        <v>0</v>
      </c>
      <c r="P20" s="26">
        <f t="shared" si="1"/>
        <v>0</v>
      </c>
      <c r="Q20" s="27">
        <f t="shared" si="1"/>
        <v>0</v>
      </c>
    </row>
    <row r="21" spans="1:17" x14ac:dyDescent="0.25">
      <c r="A21" s="28" t="s">
        <v>435</v>
      </c>
      <c r="B21" s="111"/>
      <c r="C21" s="111"/>
      <c r="D21" s="93"/>
      <c r="E21" s="93"/>
      <c r="F21" s="92"/>
      <c r="G21" s="29">
        <f t="shared" ref="G21:G26" si="2">E21*F21</f>
        <v>0</v>
      </c>
      <c r="H21" s="156">
        <f>G21*'Consolidated Budget(old one)'!$I$10</f>
        <v>0</v>
      </c>
      <c r="I21" s="94"/>
      <c r="J21" s="95"/>
      <c r="K21" s="30">
        <f t="shared" ref="K21:K26" si="3">H21-J21</f>
        <v>0</v>
      </c>
      <c r="L21" s="31">
        <f t="shared" ref="L21:L103" si="4">IFERROR(K21/$H21,0)</f>
        <v>0</v>
      </c>
      <c r="M21" s="87"/>
      <c r="N21" s="94"/>
      <c r="O21" s="95"/>
      <c r="P21" s="22">
        <f t="shared" ref="P21:P26" si="5">$H21-O21</f>
        <v>0</v>
      </c>
      <c r="Q21" s="23">
        <f>IFERROR(P21/$H21,0)</f>
        <v>0</v>
      </c>
    </row>
    <row r="22" spans="1:17" x14ac:dyDescent="0.25">
      <c r="A22" s="20" t="s">
        <v>436</v>
      </c>
      <c r="B22" s="102"/>
      <c r="C22" s="102"/>
      <c r="D22" s="86"/>
      <c r="E22" s="86"/>
      <c r="F22" s="85"/>
      <c r="G22" s="21">
        <f t="shared" si="2"/>
        <v>0</v>
      </c>
      <c r="H22" s="156">
        <f>G22*'Consolidated Budget(old one)'!$I$10</f>
        <v>0</v>
      </c>
      <c r="I22" s="88"/>
      <c r="J22" s="89"/>
      <c r="K22" s="22">
        <f t="shared" si="3"/>
        <v>0</v>
      </c>
      <c r="L22" s="23">
        <f t="shared" si="4"/>
        <v>0</v>
      </c>
      <c r="M22" s="87"/>
      <c r="N22" s="88"/>
      <c r="O22" s="89"/>
      <c r="P22" s="22">
        <f t="shared" si="5"/>
        <v>0</v>
      </c>
      <c r="Q22" s="23">
        <f t="shared" ref="Q22:Q33" si="6">IFERROR(P22/$H22,0)</f>
        <v>0</v>
      </c>
    </row>
    <row r="23" spans="1:17" x14ac:dyDescent="0.25">
      <c r="A23" s="20" t="s">
        <v>437</v>
      </c>
      <c r="B23" s="102"/>
      <c r="C23" s="102"/>
      <c r="D23" s="86"/>
      <c r="E23" s="86"/>
      <c r="F23" s="85"/>
      <c r="G23" s="21">
        <f t="shared" si="2"/>
        <v>0</v>
      </c>
      <c r="H23" s="156">
        <f>G23*'Consolidated Budget(old one)'!$I$10</f>
        <v>0</v>
      </c>
      <c r="I23" s="88"/>
      <c r="J23" s="96"/>
      <c r="K23" s="22">
        <f t="shared" si="3"/>
        <v>0</v>
      </c>
      <c r="L23" s="23">
        <f t="shared" si="4"/>
        <v>0</v>
      </c>
      <c r="M23" s="87"/>
      <c r="N23" s="88"/>
      <c r="O23" s="89"/>
      <c r="P23" s="22">
        <f t="shared" si="5"/>
        <v>0</v>
      </c>
      <c r="Q23" s="23">
        <f t="shared" si="6"/>
        <v>0</v>
      </c>
    </row>
    <row r="24" spans="1:17" x14ac:dyDescent="0.25">
      <c r="A24" s="20" t="s">
        <v>438</v>
      </c>
      <c r="B24" s="102"/>
      <c r="C24" s="102"/>
      <c r="D24" s="86"/>
      <c r="E24" s="86"/>
      <c r="F24" s="85"/>
      <c r="G24" s="21">
        <f t="shared" si="2"/>
        <v>0</v>
      </c>
      <c r="H24" s="156">
        <f>G24*'Consolidated Budget(old one)'!$I$10</f>
        <v>0</v>
      </c>
      <c r="I24" s="88"/>
      <c r="J24" s="89"/>
      <c r="K24" s="22">
        <f t="shared" si="3"/>
        <v>0</v>
      </c>
      <c r="L24" s="23">
        <f t="shared" si="4"/>
        <v>0</v>
      </c>
      <c r="M24" s="87"/>
      <c r="N24" s="88"/>
      <c r="O24" s="89"/>
      <c r="P24" s="22">
        <f t="shared" si="5"/>
        <v>0</v>
      </c>
      <c r="Q24" s="23">
        <f t="shared" si="6"/>
        <v>0</v>
      </c>
    </row>
    <row r="25" spans="1:17" x14ac:dyDescent="0.25">
      <c r="A25" s="20" t="s">
        <v>439</v>
      </c>
      <c r="B25" s="102"/>
      <c r="C25" s="102"/>
      <c r="D25" s="86"/>
      <c r="E25" s="86"/>
      <c r="F25" s="85"/>
      <c r="G25" s="21">
        <f t="shared" si="2"/>
        <v>0</v>
      </c>
      <c r="H25" s="156">
        <f>G25*'Consolidated Budget(old one)'!$I$10</f>
        <v>0</v>
      </c>
      <c r="I25" s="88"/>
      <c r="J25" s="89"/>
      <c r="K25" s="22">
        <f t="shared" si="3"/>
        <v>0</v>
      </c>
      <c r="L25" s="23">
        <f t="shared" si="4"/>
        <v>0</v>
      </c>
      <c r="M25" s="87"/>
      <c r="N25" s="88"/>
      <c r="O25" s="89"/>
      <c r="P25" s="22">
        <f t="shared" si="5"/>
        <v>0</v>
      </c>
      <c r="Q25" s="23">
        <f t="shared" si="6"/>
        <v>0</v>
      </c>
    </row>
    <row r="26" spans="1:17" x14ac:dyDescent="0.25">
      <c r="A26" s="20" t="s">
        <v>440</v>
      </c>
      <c r="B26" s="102"/>
      <c r="C26" s="102"/>
      <c r="D26" s="86"/>
      <c r="E26" s="86"/>
      <c r="F26" s="85"/>
      <c r="G26" s="21">
        <f t="shared" si="2"/>
        <v>0</v>
      </c>
      <c r="H26" s="156">
        <f>G26*'Consolidated Budget(old one)'!$I$10</f>
        <v>0</v>
      </c>
      <c r="I26" s="88"/>
      <c r="J26" s="89"/>
      <c r="K26" s="22">
        <f t="shared" si="3"/>
        <v>0</v>
      </c>
      <c r="L26" s="23">
        <f t="shared" si="4"/>
        <v>0</v>
      </c>
      <c r="M26" s="87"/>
      <c r="N26" s="88"/>
      <c r="O26" s="89"/>
      <c r="P26" s="22">
        <f t="shared" si="5"/>
        <v>0</v>
      </c>
      <c r="Q26" s="23">
        <f t="shared" si="6"/>
        <v>0</v>
      </c>
    </row>
    <row r="27" spans="1:17" ht="13" x14ac:dyDescent="0.25">
      <c r="A27" s="24" t="s">
        <v>441</v>
      </c>
      <c r="B27" s="25" t="s">
        <v>442</v>
      </c>
      <c r="C27" s="25"/>
      <c r="D27" s="963"/>
      <c r="E27" s="963"/>
      <c r="F27" s="963"/>
      <c r="G27" s="26">
        <f>SUM(G28:G33)</f>
        <v>0</v>
      </c>
      <c r="H27" s="26">
        <f>SUM(H28:H33)</f>
        <v>0</v>
      </c>
      <c r="I27" s="26">
        <f t="shared" ref="I27:L27" si="7">SUM(I28:I33)</f>
        <v>0</v>
      </c>
      <c r="J27" s="26">
        <f t="shared" si="7"/>
        <v>0</v>
      </c>
      <c r="K27" s="26">
        <f t="shared" si="7"/>
        <v>0</v>
      </c>
      <c r="L27" s="27">
        <f t="shared" si="7"/>
        <v>0</v>
      </c>
      <c r="M27" s="87"/>
      <c r="N27" s="26">
        <f t="shared" ref="N27:Q27" si="8">SUM(N28:N33)</f>
        <v>0</v>
      </c>
      <c r="O27" s="26">
        <f t="shared" si="8"/>
        <v>0</v>
      </c>
      <c r="P27" s="26">
        <f t="shared" si="8"/>
        <v>0</v>
      </c>
      <c r="Q27" s="27">
        <f t="shared" si="8"/>
        <v>0</v>
      </c>
    </row>
    <row r="28" spans="1:17" x14ac:dyDescent="0.25">
      <c r="A28" s="28" t="s">
        <v>443</v>
      </c>
      <c r="B28" s="111"/>
      <c r="C28" s="111"/>
      <c r="D28" s="93"/>
      <c r="E28" s="93"/>
      <c r="F28" s="92"/>
      <c r="G28" s="29">
        <f t="shared" ref="G28:G33" si="9">E28*F28</f>
        <v>0</v>
      </c>
      <c r="H28" s="156">
        <f>G28*'Consolidated Budget(old one)'!$I$10</f>
        <v>0</v>
      </c>
      <c r="I28" s="94"/>
      <c r="J28" s="95"/>
      <c r="K28" s="30">
        <f t="shared" ref="K28:K33" si="10">H28-J28</f>
        <v>0</v>
      </c>
      <c r="L28" s="31">
        <f t="shared" si="4"/>
        <v>0</v>
      </c>
      <c r="M28" s="87"/>
      <c r="N28" s="94"/>
      <c r="O28" s="95"/>
      <c r="P28" s="22">
        <f t="shared" ref="P28:P33" si="11">$H28-O28</f>
        <v>0</v>
      </c>
      <c r="Q28" s="23">
        <f t="shared" si="6"/>
        <v>0</v>
      </c>
    </row>
    <row r="29" spans="1:17" x14ac:dyDescent="0.25">
      <c r="A29" s="20" t="s">
        <v>444</v>
      </c>
      <c r="B29" s="102"/>
      <c r="C29" s="102"/>
      <c r="D29" s="86"/>
      <c r="E29" s="86"/>
      <c r="F29" s="85"/>
      <c r="G29" s="21">
        <f t="shared" si="9"/>
        <v>0</v>
      </c>
      <c r="H29" s="156">
        <f>G29*'Consolidated Budget(old one)'!$I$10</f>
        <v>0</v>
      </c>
      <c r="I29" s="88"/>
      <c r="J29" s="89"/>
      <c r="K29" s="22">
        <f t="shared" si="10"/>
        <v>0</v>
      </c>
      <c r="L29" s="23">
        <f t="shared" si="4"/>
        <v>0</v>
      </c>
      <c r="M29" s="87"/>
      <c r="N29" s="88"/>
      <c r="O29" s="89"/>
      <c r="P29" s="22">
        <f t="shared" si="11"/>
        <v>0</v>
      </c>
      <c r="Q29" s="23">
        <f t="shared" si="6"/>
        <v>0</v>
      </c>
    </row>
    <row r="30" spans="1:17" x14ac:dyDescent="0.25">
      <c r="A30" s="20" t="s">
        <v>445</v>
      </c>
      <c r="B30" s="102"/>
      <c r="C30" s="102"/>
      <c r="D30" s="86"/>
      <c r="E30" s="86"/>
      <c r="F30" s="85"/>
      <c r="G30" s="21">
        <f t="shared" si="9"/>
        <v>0</v>
      </c>
      <c r="H30" s="156">
        <f>G30*'Consolidated Budget(old one)'!$I$10</f>
        <v>0</v>
      </c>
      <c r="I30" s="88"/>
      <c r="J30" s="89"/>
      <c r="K30" s="22">
        <f t="shared" si="10"/>
        <v>0</v>
      </c>
      <c r="L30" s="23">
        <f t="shared" si="4"/>
        <v>0</v>
      </c>
      <c r="M30" s="87"/>
      <c r="N30" s="88"/>
      <c r="O30" s="89"/>
      <c r="P30" s="22">
        <f t="shared" si="11"/>
        <v>0</v>
      </c>
      <c r="Q30" s="23">
        <f t="shared" si="6"/>
        <v>0</v>
      </c>
    </row>
    <row r="31" spans="1:17" x14ac:dyDescent="0.25">
      <c r="A31" s="20" t="s">
        <v>446</v>
      </c>
      <c r="B31" s="102"/>
      <c r="C31" s="102"/>
      <c r="D31" s="86"/>
      <c r="E31" s="86"/>
      <c r="F31" s="85"/>
      <c r="G31" s="21">
        <f t="shared" si="9"/>
        <v>0</v>
      </c>
      <c r="H31" s="156">
        <f>G31*'Consolidated Budget(old one)'!$I$10</f>
        <v>0</v>
      </c>
      <c r="I31" s="88"/>
      <c r="J31" s="89"/>
      <c r="K31" s="22">
        <f t="shared" si="10"/>
        <v>0</v>
      </c>
      <c r="L31" s="23">
        <f t="shared" si="4"/>
        <v>0</v>
      </c>
      <c r="M31" s="87"/>
      <c r="N31" s="88"/>
      <c r="O31" s="89"/>
      <c r="P31" s="22">
        <f t="shared" si="11"/>
        <v>0</v>
      </c>
      <c r="Q31" s="23">
        <f t="shared" si="6"/>
        <v>0</v>
      </c>
    </row>
    <row r="32" spans="1:17" x14ac:dyDescent="0.25">
      <c r="A32" s="20" t="s">
        <v>447</v>
      </c>
      <c r="B32" s="102"/>
      <c r="C32" s="102"/>
      <c r="D32" s="86"/>
      <c r="E32" s="86"/>
      <c r="F32" s="85"/>
      <c r="G32" s="21">
        <f t="shared" si="9"/>
        <v>0</v>
      </c>
      <c r="H32" s="156">
        <f>G32*'Consolidated Budget(old one)'!$I$10</f>
        <v>0</v>
      </c>
      <c r="I32" s="88"/>
      <c r="J32" s="89"/>
      <c r="K32" s="22">
        <f t="shared" si="10"/>
        <v>0</v>
      </c>
      <c r="L32" s="23">
        <f t="shared" si="4"/>
        <v>0</v>
      </c>
      <c r="M32" s="87"/>
      <c r="N32" s="88"/>
      <c r="O32" s="89"/>
      <c r="P32" s="22">
        <f t="shared" si="11"/>
        <v>0</v>
      </c>
      <c r="Q32" s="23">
        <f t="shared" si="6"/>
        <v>0</v>
      </c>
    </row>
    <row r="33" spans="1:17" x14ac:dyDescent="0.25">
      <c r="A33" s="20" t="s">
        <v>448</v>
      </c>
      <c r="B33" s="102"/>
      <c r="C33" s="102"/>
      <c r="D33" s="86"/>
      <c r="E33" s="86"/>
      <c r="F33" s="85"/>
      <c r="G33" s="21">
        <f t="shared" si="9"/>
        <v>0</v>
      </c>
      <c r="H33" s="156">
        <f>G33*'Consolidated Budget(old one)'!$I$10</f>
        <v>0</v>
      </c>
      <c r="I33" s="88"/>
      <c r="J33" s="89"/>
      <c r="K33" s="22">
        <f t="shared" si="10"/>
        <v>0</v>
      </c>
      <c r="L33" s="23">
        <f t="shared" si="4"/>
        <v>0</v>
      </c>
      <c r="M33" s="87"/>
      <c r="N33" s="88"/>
      <c r="O33" s="89"/>
      <c r="P33" s="22">
        <f t="shared" si="11"/>
        <v>0</v>
      </c>
      <c r="Q33" s="23">
        <f t="shared" si="6"/>
        <v>0</v>
      </c>
    </row>
    <row r="34" spans="1:17" ht="22.4" customHeight="1" x14ac:dyDescent="0.25">
      <c r="A34" s="964" t="s">
        <v>135</v>
      </c>
      <c r="B34" s="964"/>
      <c r="C34" s="964"/>
      <c r="D34" s="964"/>
      <c r="E34" s="964"/>
      <c r="F34" s="964"/>
      <c r="G34" s="34">
        <f>G19+G20+G27</f>
        <v>0</v>
      </c>
      <c r="H34" s="34">
        <f>H19+H20+H27</f>
        <v>0</v>
      </c>
      <c r="I34" s="34">
        <f>I19+I20+I27</f>
        <v>0</v>
      </c>
      <c r="J34" s="34">
        <f>J19+J20+J27</f>
        <v>0</v>
      </c>
      <c r="K34" s="34">
        <f>K19+K20+K27</f>
        <v>0</v>
      </c>
      <c r="L34" s="35">
        <f>IFERROR(K$34/H$34,0)</f>
        <v>0</v>
      </c>
      <c r="M34" s="87"/>
      <c r="N34" s="34">
        <f>N19+N20+N27</f>
        <v>0</v>
      </c>
      <c r="O34" s="34">
        <f>O19+O20+O27</f>
        <v>0</v>
      </c>
      <c r="P34" s="34">
        <f>P19+P20+P27</f>
        <v>0</v>
      </c>
      <c r="Q34" s="35">
        <f>IFERROR(P$34/H$34,0)</f>
        <v>0</v>
      </c>
    </row>
    <row r="35" spans="1:17" ht="29.9" customHeight="1" x14ac:dyDescent="0.25">
      <c r="A35" s="128">
        <v>2</v>
      </c>
      <c r="B35" s="908" t="s">
        <v>390</v>
      </c>
      <c r="C35" s="908"/>
      <c r="D35" s="908"/>
      <c r="E35" s="908"/>
      <c r="F35" s="908"/>
      <c r="G35" s="908"/>
      <c r="H35" s="908"/>
      <c r="I35" s="80"/>
      <c r="J35" s="98"/>
      <c r="K35" s="160">
        <f t="shared" ref="K35:K66" si="12">H35-J35</f>
        <v>0</v>
      </c>
      <c r="L35" s="161">
        <f t="shared" si="4"/>
        <v>0</v>
      </c>
      <c r="M35" s="87"/>
      <c r="N35" s="80"/>
      <c r="O35" s="98"/>
      <c r="P35" s="160">
        <f>M35-O35</f>
        <v>0</v>
      </c>
      <c r="Q35" s="161">
        <f t="shared" ref="Q35:Q100" si="13">IFERROR(P35/$H35,0)</f>
        <v>0</v>
      </c>
    </row>
    <row r="36" spans="1:17" ht="13" x14ac:dyDescent="0.25">
      <c r="A36" s="24" t="s">
        <v>137</v>
      </c>
      <c r="B36" s="25" t="s">
        <v>37</v>
      </c>
      <c r="C36" s="25"/>
      <c r="D36" s="963"/>
      <c r="E36" s="963"/>
      <c r="F36" s="963"/>
      <c r="G36" s="26">
        <f>SUM(G37:G44)</f>
        <v>0</v>
      </c>
      <c r="H36" s="26">
        <f>SUM(H37:H44)</f>
        <v>0</v>
      </c>
      <c r="I36" s="26">
        <f>SUM(I37:I41)</f>
        <v>0</v>
      </c>
      <c r="J36" s="26">
        <f>SUM(J37:J41)</f>
        <v>0</v>
      </c>
      <c r="K36" s="36">
        <f t="shared" si="12"/>
        <v>0</v>
      </c>
      <c r="L36" s="37">
        <f t="shared" si="4"/>
        <v>0</v>
      </c>
      <c r="M36" s="87"/>
      <c r="N36" s="26">
        <f>SUM(N37:N41)</f>
        <v>0</v>
      </c>
      <c r="O36" s="26">
        <f>SUM(O37:O41)</f>
        <v>0</v>
      </c>
      <c r="P36" s="36">
        <f>H36-O36</f>
        <v>0</v>
      </c>
      <c r="Q36" s="37">
        <f t="shared" si="13"/>
        <v>0</v>
      </c>
    </row>
    <row r="37" spans="1:17" x14ac:dyDescent="0.25">
      <c r="A37" s="28" t="s">
        <v>138</v>
      </c>
      <c r="B37" s="111"/>
      <c r="C37" s="111"/>
      <c r="D37" s="93"/>
      <c r="E37" s="93"/>
      <c r="F37" s="92"/>
      <c r="G37" s="29">
        <f t="shared" ref="G37:G44" si="14">E37*F37</f>
        <v>0</v>
      </c>
      <c r="H37" s="156">
        <f>G37*'Consolidated Budget(old one)'!$I$10</f>
        <v>0</v>
      </c>
      <c r="I37" s="88"/>
      <c r="J37" s="88"/>
      <c r="K37" s="30">
        <f t="shared" si="12"/>
        <v>0</v>
      </c>
      <c r="L37" s="31">
        <f t="shared" si="4"/>
        <v>0</v>
      </c>
      <c r="M37" s="87"/>
      <c r="N37" s="88"/>
      <c r="O37" s="88"/>
      <c r="P37" s="22">
        <f t="shared" ref="P37:P44" si="15">$H37-O37</f>
        <v>0</v>
      </c>
      <c r="Q37" s="23">
        <f t="shared" si="13"/>
        <v>0</v>
      </c>
    </row>
    <row r="38" spans="1:17" x14ac:dyDescent="0.25">
      <c r="A38" s="20" t="s">
        <v>139</v>
      </c>
      <c r="B38" s="102"/>
      <c r="C38" s="102"/>
      <c r="D38" s="86"/>
      <c r="E38" s="86"/>
      <c r="F38" s="85"/>
      <c r="G38" s="21">
        <f t="shared" si="14"/>
        <v>0</v>
      </c>
      <c r="H38" s="156">
        <f>G38*'Consolidated Budget(old one)'!$I$10</f>
        <v>0</v>
      </c>
      <c r="I38" s="88"/>
      <c r="J38" s="88"/>
      <c r="K38" s="22">
        <f t="shared" si="12"/>
        <v>0</v>
      </c>
      <c r="L38" s="23">
        <f t="shared" si="4"/>
        <v>0</v>
      </c>
      <c r="M38" s="87"/>
      <c r="N38" s="88"/>
      <c r="O38" s="88"/>
      <c r="P38" s="22">
        <f t="shared" si="15"/>
        <v>0</v>
      </c>
      <c r="Q38" s="23">
        <f t="shared" si="13"/>
        <v>0</v>
      </c>
    </row>
    <row r="39" spans="1:17" x14ac:dyDescent="0.25">
      <c r="A39" s="20" t="s">
        <v>140</v>
      </c>
      <c r="B39" s="102"/>
      <c r="C39" s="102"/>
      <c r="D39" s="86"/>
      <c r="E39" s="86"/>
      <c r="F39" s="85"/>
      <c r="G39" s="21">
        <f t="shared" si="14"/>
        <v>0</v>
      </c>
      <c r="H39" s="156">
        <f>G39*'Consolidated Budget(old one)'!$I$10</f>
        <v>0</v>
      </c>
      <c r="I39" s="88"/>
      <c r="J39" s="88"/>
      <c r="K39" s="22">
        <f t="shared" si="12"/>
        <v>0</v>
      </c>
      <c r="L39" s="23">
        <f t="shared" si="4"/>
        <v>0</v>
      </c>
      <c r="M39" s="87"/>
      <c r="N39" s="88"/>
      <c r="O39" s="88"/>
      <c r="P39" s="22">
        <f t="shared" si="15"/>
        <v>0</v>
      </c>
      <c r="Q39" s="23">
        <f t="shared" si="13"/>
        <v>0</v>
      </c>
    </row>
    <row r="40" spans="1:17" x14ac:dyDescent="0.25">
      <c r="A40" s="20" t="s">
        <v>141</v>
      </c>
      <c r="B40" s="102"/>
      <c r="C40" s="102"/>
      <c r="D40" s="86"/>
      <c r="E40" s="86"/>
      <c r="F40" s="85"/>
      <c r="G40" s="21">
        <f t="shared" si="14"/>
        <v>0</v>
      </c>
      <c r="H40" s="156">
        <f>G40*'Consolidated Budget(old one)'!$I$10</f>
        <v>0</v>
      </c>
      <c r="I40" s="88"/>
      <c r="J40" s="88"/>
      <c r="K40" s="22">
        <f t="shared" si="12"/>
        <v>0</v>
      </c>
      <c r="L40" s="23">
        <f t="shared" si="4"/>
        <v>0</v>
      </c>
      <c r="M40" s="87"/>
      <c r="N40" s="88"/>
      <c r="O40" s="88"/>
      <c r="P40" s="22">
        <f t="shared" si="15"/>
        <v>0</v>
      </c>
      <c r="Q40" s="23">
        <f t="shared" si="13"/>
        <v>0</v>
      </c>
    </row>
    <row r="41" spans="1:17" x14ac:dyDescent="0.25">
      <c r="A41" s="20" t="s">
        <v>142</v>
      </c>
      <c r="B41" s="102"/>
      <c r="C41" s="102"/>
      <c r="D41" s="86"/>
      <c r="E41" s="86"/>
      <c r="F41" s="85"/>
      <c r="G41" s="21">
        <f t="shared" si="14"/>
        <v>0</v>
      </c>
      <c r="H41" s="156">
        <f>G41*'Consolidated Budget(old one)'!$I$10</f>
        <v>0</v>
      </c>
      <c r="I41" s="88"/>
      <c r="J41" s="88"/>
      <c r="K41" s="22">
        <f t="shared" si="12"/>
        <v>0</v>
      </c>
      <c r="L41" s="23">
        <f t="shared" si="4"/>
        <v>0</v>
      </c>
      <c r="M41" s="87"/>
      <c r="N41" s="88"/>
      <c r="O41" s="88"/>
      <c r="P41" s="22">
        <f t="shared" si="15"/>
        <v>0</v>
      </c>
      <c r="Q41" s="23">
        <f t="shared" si="13"/>
        <v>0</v>
      </c>
    </row>
    <row r="42" spans="1:17" x14ac:dyDescent="0.25">
      <c r="A42" s="20" t="s">
        <v>143</v>
      </c>
      <c r="B42" s="102"/>
      <c r="C42" s="102"/>
      <c r="D42" s="86"/>
      <c r="E42" s="86"/>
      <c r="F42" s="85"/>
      <c r="G42" s="21">
        <f t="shared" si="14"/>
        <v>0</v>
      </c>
      <c r="H42" s="156">
        <f>G42*'Consolidated Budget(old one)'!$I$10</f>
        <v>0</v>
      </c>
      <c r="I42" s="88"/>
      <c r="J42" s="88"/>
      <c r="K42" s="22">
        <f t="shared" si="12"/>
        <v>0</v>
      </c>
      <c r="L42" s="23"/>
      <c r="M42" s="87"/>
      <c r="N42" s="88"/>
      <c r="O42" s="88"/>
      <c r="P42" s="22">
        <f t="shared" si="15"/>
        <v>0</v>
      </c>
      <c r="Q42" s="23"/>
    </row>
    <row r="43" spans="1:17" x14ac:dyDescent="0.25">
      <c r="A43" s="20" t="s">
        <v>144</v>
      </c>
      <c r="B43" s="102"/>
      <c r="C43" s="102"/>
      <c r="D43" s="86"/>
      <c r="E43" s="86"/>
      <c r="F43" s="85"/>
      <c r="G43" s="21">
        <f t="shared" si="14"/>
        <v>0</v>
      </c>
      <c r="H43" s="156">
        <f>G43*'Consolidated Budget(old one)'!$I$10</f>
        <v>0</v>
      </c>
      <c r="I43" s="88"/>
      <c r="J43" s="88"/>
      <c r="K43" s="22">
        <f t="shared" si="12"/>
        <v>0</v>
      </c>
      <c r="L43" s="23"/>
      <c r="M43" s="87"/>
      <c r="N43" s="88"/>
      <c r="O43" s="88"/>
      <c r="P43" s="22">
        <f t="shared" si="15"/>
        <v>0</v>
      </c>
      <c r="Q43" s="23"/>
    </row>
    <row r="44" spans="1:17" x14ac:dyDescent="0.25">
      <c r="A44" s="20" t="s">
        <v>145</v>
      </c>
      <c r="B44" s="102"/>
      <c r="C44" s="102"/>
      <c r="D44" s="86"/>
      <c r="E44" s="86"/>
      <c r="F44" s="85"/>
      <c r="G44" s="21">
        <f t="shared" si="14"/>
        <v>0</v>
      </c>
      <c r="H44" s="156">
        <f>G44*'Consolidated Budget(old one)'!$I$10</f>
        <v>0</v>
      </c>
      <c r="I44" s="88"/>
      <c r="J44" s="88"/>
      <c r="K44" s="22">
        <f t="shared" si="12"/>
        <v>0</v>
      </c>
      <c r="L44" s="23"/>
      <c r="M44" s="87"/>
      <c r="N44" s="88"/>
      <c r="O44" s="88"/>
      <c r="P44" s="22">
        <f t="shared" si="15"/>
        <v>0</v>
      </c>
      <c r="Q44" s="23"/>
    </row>
    <row r="45" spans="1:17" ht="13" x14ac:dyDescent="0.25">
      <c r="A45" s="24" t="s">
        <v>146</v>
      </c>
      <c r="B45" s="25" t="s">
        <v>38</v>
      </c>
      <c r="C45" s="25"/>
      <c r="D45" s="963"/>
      <c r="E45" s="963"/>
      <c r="F45" s="963"/>
      <c r="G45" s="26">
        <f>SUM(G46:G53)</f>
        <v>0</v>
      </c>
      <c r="H45" s="26">
        <f>SUM(H46:H53)</f>
        <v>0</v>
      </c>
      <c r="I45" s="26">
        <f t="shared" ref="I45:J45" si="16">SUM(I46:I50)</f>
        <v>0</v>
      </c>
      <c r="J45" s="26">
        <f t="shared" si="16"/>
        <v>0</v>
      </c>
      <c r="K45" s="36">
        <f t="shared" si="12"/>
        <v>0</v>
      </c>
      <c r="L45" s="37">
        <f t="shared" si="4"/>
        <v>0</v>
      </c>
      <c r="M45" s="87"/>
      <c r="N45" s="26">
        <f t="shared" ref="N45:O45" si="17">SUM(N46:N50)</f>
        <v>0</v>
      </c>
      <c r="O45" s="26">
        <f t="shared" si="17"/>
        <v>0</v>
      </c>
      <c r="P45" s="36">
        <f>H45-O45</f>
        <v>0</v>
      </c>
      <c r="Q45" s="37">
        <f t="shared" si="13"/>
        <v>0</v>
      </c>
    </row>
    <row r="46" spans="1:17" x14ac:dyDescent="0.25">
      <c r="A46" s="28" t="s">
        <v>147</v>
      </c>
      <c r="B46" s="111"/>
      <c r="C46" s="111"/>
      <c r="D46" s="92"/>
      <c r="E46" s="93"/>
      <c r="F46" s="92"/>
      <c r="G46" s="29">
        <f t="shared" ref="G46:G53" si="18">E46*F46</f>
        <v>0</v>
      </c>
      <c r="H46" s="156">
        <f>G46*'Consolidated Budget(old one)'!$I$10</f>
        <v>0</v>
      </c>
      <c r="I46" s="88"/>
      <c r="J46" s="88"/>
      <c r="K46" s="30">
        <f t="shared" si="12"/>
        <v>0</v>
      </c>
      <c r="L46" s="31">
        <f t="shared" si="4"/>
        <v>0</v>
      </c>
      <c r="M46" s="87"/>
      <c r="N46" s="88"/>
      <c r="O46" s="88"/>
      <c r="P46" s="22">
        <f t="shared" ref="P46:P53" si="19">$H46-O46</f>
        <v>0</v>
      </c>
      <c r="Q46" s="23">
        <f t="shared" si="13"/>
        <v>0</v>
      </c>
    </row>
    <row r="47" spans="1:17" x14ac:dyDescent="0.25">
      <c r="A47" s="20" t="s">
        <v>149</v>
      </c>
      <c r="B47" s="102"/>
      <c r="C47" s="102"/>
      <c r="D47" s="85"/>
      <c r="E47" s="86"/>
      <c r="F47" s="85"/>
      <c r="G47" s="21">
        <f t="shared" si="18"/>
        <v>0</v>
      </c>
      <c r="H47" s="156">
        <f>G47*'Consolidated Budget(old one)'!$I$10</f>
        <v>0</v>
      </c>
      <c r="I47" s="88"/>
      <c r="J47" s="88"/>
      <c r="K47" s="22">
        <f t="shared" si="12"/>
        <v>0</v>
      </c>
      <c r="L47" s="23">
        <f t="shared" si="4"/>
        <v>0</v>
      </c>
      <c r="M47" s="87"/>
      <c r="N47" s="88"/>
      <c r="O47" s="88"/>
      <c r="P47" s="22">
        <f t="shared" si="19"/>
        <v>0</v>
      </c>
      <c r="Q47" s="23">
        <f t="shared" si="13"/>
        <v>0</v>
      </c>
    </row>
    <row r="48" spans="1:17" x14ac:dyDescent="0.25">
      <c r="A48" s="20" t="s">
        <v>151</v>
      </c>
      <c r="B48" s="102"/>
      <c r="C48" s="102"/>
      <c r="D48" s="85"/>
      <c r="E48" s="86"/>
      <c r="F48" s="85"/>
      <c r="G48" s="21">
        <f t="shared" si="18"/>
        <v>0</v>
      </c>
      <c r="H48" s="156">
        <f>G48*'Consolidated Budget(old one)'!$I$10</f>
        <v>0</v>
      </c>
      <c r="I48" s="88"/>
      <c r="J48" s="88"/>
      <c r="K48" s="22">
        <f t="shared" si="12"/>
        <v>0</v>
      </c>
      <c r="L48" s="23">
        <f t="shared" si="4"/>
        <v>0</v>
      </c>
      <c r="M48" s="87"/>
      <c r="N48" s="88"/>
      <c r="O48" s="88"/>
      <c r="P48" s="22">
        <f t="shared" si="19"/>
        <v>0</v>
      </c>
      <c r="Q48" s="23">
        <f t="shared" si="13"/>
        <v>0</v>
      </c>
    </row>
    <row r="49" spans="1:17" x14ac:dyDescent="0.25">
      <c r="A49" s="20" t="s">
        <v>153</v>
      </c>
      <c r="B49" s="102"/>
      <c r="C49" s="102"/>
      <c r="D49" s="85"/>
      <c r="E49" s="86"/>
      <c r="F49" s="85"/>
      <c r="G49" s="21">
        <f t="shared" si="18"/>
        <v>0</v>
      </c>
      <c r="H49" s="156">
        <f>G49*'Consolidated Budget(old one)'!$I$10</f>
        <v>0</v>
      </c>
      <c r="I49" s="88"/>
      <c r="J49" s="88"/>
      <c r="K49" s="22">
        <f t="shared" si="12"/>
        <v>0</v>
      </c>
      <c r="L49" s="23">
        <f t="shared" si="4"/>
        <v>0</v>
      </c>
      <c r="M49" s="87"/>
      <c r="N49" s="88"/>
      <c r="O49" s="88"/>
      <c r="P49" s="22">
        <f t="shared" si="19"/>
        <v>0</v>
      </c>
      <c r="Q49" s="23">
        <f t="shared" si="13"/>
        <v>0</v>
      </c>
    </row>
    <row r="50" spans="1:17" x14ac:dyDescent="0.25">
      <c r="A50" s="20" t="s">
        <v>154</v>
      </c>
      <c r="B50" s="102"/>
      <c r="C50" s="102"/>
      <c r="D50" s="85"/>
      <c r="E50" s="86"/>
      <c r="F50" s="85"/>
      <c r="G50" s="21">
        <f t="shared" si="18"/>
        <v>0</v>
      </c>
      <c r="H50" s="156">
        <f>G50*'Consolidated Budget(old one)'!$I$10</f>
        <v>0</v>
      </c>
      <c r="I50" s="88"/>
      <c r="J50" s="88"/>
      <c r="K50" s="22">
        <f t="shared" si="12"/>
        <v>0</v>
      </c>
      <c r="L50" s="23">
        <f t="shared" si="4"/>
        <v>0</v>
      </c>
      <c r="M50" s="87"/>
      <c r="N50" s="88"/>
      <c r="O50" s="88"/>
      <c r="P50" s="22">
        <f t="shared" si="19"/>
        <v>0</v>
      </c>
      <c r="Q50" s="23">
        <f t="shared" si="13"/>
        <v>0</v>
      </c>
    </row>
    <row r="51" spans="1:17" x14ac:dyDescent="0.25">
      <c r="A51" s="20" t="s">
        <v>155</v>
      </c>
      <c r="B51" s="102"/>
      <c r="C51" s="102"/>
      <c r="D51" s="85"/>
      <c r="E51" s="86"/>
      <c r="F51" s="85"/>
      <c r="G51" s="21">
        <f t="shared" si="18"/>
        <v>0</v>
      </c>
      <c r="H51" s="156">
        <f>G51*'Consolidated Budget(old one)'!$I$10</f>
        <v>0</v>
      </c>
      <c r="I51" s="88"/>
      <c r="J51" s="88"/>
      <c r="K51" s="22">
        <f t="shared" si="12"/>
        <v>0</v>
      </c>
      <c r="L51" s="23"/>
      <c r="M51" s="87"/>
      <c r="N51" s="88"/>
      <c r="O51" s="88"/>
      <c r="P51" s="22">
        <f t="shared" si="19"/>
        <v>0</v>
      </c>
      <c r="Q51" s="23"/>
    </row>
    <row r="52" spans="1:17" x14ac:dyDescent="0.25">
      <c r="A52" s="20" t="s">
        <v>156</v>
      </c>
      <c r="B52" s="102"/>
      <c r="C52" s="102"/>
      <c r="D52" s="85"/>
      <c r="E52" s="86"/>
      <c r="F52" s="85"/>
      <c r="G52" s="21">
        <f t="shared" si="18"/>
        <v>0</v>
      </c>
      <c r="H52" s="156">
        <f>G52*'Consolidated Budget(old one)'!$I$10</f>
        <v>0</v>
      </c>
      <c r="I52" s="88"/>
      <c r="J52" s="88"/>
      <c r="K52" s="22">
        <f t="shared" si="12"/>
        <v>0</v>
      </c>
      <c r="L52" s="23"/>
      <c r="M52" s="87"/>
      <c r="N52" s="88"/>
      <c r="O52" s="88"/>
      <c r="P52" s="22">
        <f t="shared" si="19"/>
        <v>0</v>
      </c>
      <c r="Q52" s="23"/>
    </row>
    <row r="53" spans="1:17" x14ac:dyDescent="0.25">
      <c r="A53" s="20" t="s">
        <v>157</v>
      </c>
      <c r="B53" s="102"/>
      <c r="C53" s="102"/>
      <c r="D53" s="85"/>
      <c r="E53" s="86"/>
      <c r="F53" s="85"/>
      <c r="G53" s="21">
        <f t="shared" si="18"/>
        <v>0</v>
      </c>
      <c r="H53" s="156">
        <f>G53*'Consolidated Budget(old one)'!$I$10</f>
        <v>0</v>
      </c>
      <c r="I53" s="88"/>
      <c r="J53" s="88"/>
      <c r="K53" s="22">
        <f t="shared" si="12"/>
        <v>0</v>
      </c>
      <c r="L53" s="23"/>
      <c r="M53" s="87"/>
      <c r="N53" s="88"/>
      <c r="O53" s="88"/>
      <c r="P53" s="22">
        <f t="shared" si="19"/>
        <v>0</v>
      </c>
      <c r="Q53" s="23"/>
    </row>
    <row r="54" spans="1:17" ht="13" x14ac:dyDescent="0.25">
      <c r="A54" s="24" t="s">
        <v>158</v>
      </c>
      <c r="B54" s="25" t="s">
        <v>39</v>
      </c>
      <c r="C54" s="25"/>
      <c r="D54" s="963"/>
      <c r="E54" s="963"/>
      <c r="F54" s="963"/>
      <c r="G54" s="26">
        <f>SUM(G55:G62)</f>
        <v>0</v>
      </c>
      <c r="H54" s="26">
        <f>SUM(H55:H62)</f>
        <v>0</v>
      </c>
      <c r="I54" s="26">
        <f t="shared" ref="I54:J54" si="20">SUM(I55:I59)</f>
        <v>0</v>
      </c>
      <c r="J54" s="26">
        <f t="shared" si="20"/>
        <v>0</v>
      </c>
      <c r="K54" s="36">
        <f t="shared" si="12"/>
        <v>0</v>
      </c>
      <c r="L54" s="37">
        <f t="shared" si="4"/>
        <v>0</v>
      </c>
      <c r="M54" s="87"/>
      <c r="N54" s="26">
        <f t="shared" ref="N54:O54" si="21">SUM(N55:N59)</f>
        <v>0</v>
      </c>
      <c r="O54" s="26">
        <f t="shared" si="21"/>
        <v>0</v>
      </c>
      <c r="P54" s="36">
        <f>H54-O54</f>
        <v>0</v>
      </c>
      <c r="Q54" s="37">
        <f t="shared" si="13"/>
        <v>0</v>
      </c>
    </row>
    <row r="55" spans="1:17" x14ac:dyDescent="0.25">
      <c r="A55" s="28" t="s">
        <v>159</v>
      </c>
      <c r="B55" s="111"/>
      <c r="C55" s="111"/>
      <c r="D55" s="93"/>
      <c r="E55" s="93"/>
      <c r="F55" s="92"/>
      <c r="G55" s="21">
        <f t="shared" ref="G55:G62" si="22">E55*F55</f>
        <v>0</v>
      </c>
      <c r="H55" s="156">
        <f>G55*'Consolidated Budget(old one)'!$I$10</f>
        <v>0</v>
      </c>
      <c r="I55" s="88"/>
      <c r="J55" s="88"/>
      <c r="K55" s="30">
        <f t="shared" si="12"/>
        <v>0</v>
      </c>
      <c r="L55" s="31">
        <f t="shared" si="4"/>
        <v>0</v>
      </c>
      <c r="M55" s="87"/>
      <c r="N55" s="88"/>
      <c r="O55" s="88"/>
      <c r="P55" s="22">
        <f t="shared" ref="P55:P61" si="23">$H55-O55</f>
        <v>0</v>
      </c>
      <c r="Q55" s="23">
        <f t="shared" si="13"/>
        <v>0</v>
      </c>
    </row>
    <row r="56" spans="1:17" x14ac:dyDescent="0.25">
      <c r="A56" s="28" t="s">
        <v>160</v>
      </c>
      <c r="B56" s="111"/>
      <c r="C56" s="111"/>
      <c r="D56" s="93"/>
      <c r="E56" s="93"/>
      <c r="F56" s="92"/>
      <c r="G56" s="21">
        <f t="shared" si="22"/>
        <v>0</v>
      </c>
      <c r="H56" s="156">
        <f>G56*'Consolidated Budget(old one)'!$I$10</f>
        <v>0</v>
      </c>
      <c r="I56" s="88"/>
      <c r="J56" s="88"/>
      <c r="K56" s="30">
        <f t="shared" si="12"/>
        <v>0</v>
      </c>
      <c r="L56" s="31">
        <f t="shared" si="4"/>
        <v>0</v>
      </c>
      <c r="M56" s="87"/>
      <c r="N56" s="88"/>
      <c r="O56" s="88"/>
      <c r="P56" s="22">
        <f t="shared" si="23"/>
        <v>0</v>
      </c>
      <c r="Q56" s="23">
        <f t="shared" si="13"/>
        <v>0</v>
      </c>
    </row>
    <row r="57" spans="1:17" x14ac:dyDescent="0.25">
      <c r="A57" s="28" t="s">
        <v>161</v>
      </c>
      <c r="B57" s="111"/>
      <c r="C57" s="111"/>
      <c r="D57" s="93"/>
      <c r="E57" s="93"/>
      <c r="F57" s="92"/>
      <c r="G57" s="21">
        <f t="shared" si="22"/>
        <v>0</v>
      </c>
      <c r="H57" s="156">
        <f>G57*'Consolidated Budget(old one)'!$I$10</f>
        <v>0</v>
      </c>
      <c r="I57" s="88"/>
      <c r="J57" s="88"/>
      <c r="K57" s="30">
        <f t="shared" si="12"/>
        <v>0</v>
      </c>
      <c r="L57" s="31">
        <f t="shared" si="4"/>
        <v>0</v>
      </c>
      <c r="M57" s="87"/>
      <c r="N57" s="88"/>
      <c r="O57" s="88"/>
      <c r="P57" s="22">
        <f t="shared" si="23"/>
        <v>0</v>
      </c>
      <c r="Q57" s="23">
        <f t="shared" si="13"/>
        <v>0</v>
      </c>
    </row>
    <row r="58" spans="1:17" x14ac:dyDescent="0.25">
      <c r="A58" s="28" t="s">
        <v>162</v>
      </c>
      <c r="B58" s="111"/>
      <c r="C58" s="111"/>
      <c r="D58" s="93"/>
      <c r="E58" s="93"/>
      <c r="F58" s="92"/>
      <c r="G58" s="21">
        <f t="shared" si="22"/>
        <v>0</v>
      </c>
      <c r="H58" s="156">
        <f>G58*'Consolidated Budget(old one)'!$I$10</f>
        <v>0</v>
      </c>
      <c r="I58" s="88"/>
      <c r="J58" s="88"/>
      <c r="K58" s="30">
        <f t="shared" si="12"/>
        <v>0</v>
      </c>
      <c r="L58" s="31">
        <f t="shared" si="4"/>
        <v>0</v>
      </c>
      <c r="M58" s="87"/>
      <c r="N58" s="88"/>
      <c r="O58" s="88"/>
      <c r="P58" s="22">
        <f t="shared" si="23"/>
        <v>0</v>
      </c>
      <c r="Q58" s="23">
        <f t="shared" si="13"/>
        <v>0</v>
      </c>
    </row>
    <row r="59" spans="1:17" x14ac:dyDescent="0.25">
      <c r="A59" s="28" t="s">
        <v>163</v>
      </c>
      <c r="B59" s="111"/>
      <c r="C59" s="111"/>
      <c r="D59" s="93"/>
      <c r="E59" s="93"/>
      <c r="F59" s="92"/>
      <c r="G59" s="21">
        <f t="shared" si="22"/>
        <v>0</v>
      </c>
      <c r="H59" s="156">
        <f>G59*'Consolidated Budget(old one)'!$I$10</f>
        <v>0</v>
      </c>
      <c r="I59" s="88"/>
      <c r="J59" s="88"/>
      <c r="K59" s="30">
        <f t="shared" si="12"/>
        <v>0</v>
      </c>
      <c r="L59" s="31">
        <f t="shared" si="4"/>
        <v>0</v>
      </c>
      <c r="M59" s="87"/>
      <c r="N59" s="88"/>
      <c r="O59" s="88"/>
      <c r="P59" s="22">
        <f t="shared" si="23"/>
        <v>0</v>
      </c>
      <c r="Q59" s="23">
        <f t="shared" si="13"/>
        <v>0</v>
      </c>
    </row>
    <row r="60" spans="1:17" x14ac:dyDescent="0.25">
      <c r="A60" s="28" t="s">
        <v>164</v>
      </c>
      <c r="B60" s="111"/>
      <c r="C60" s="111"/>
      <c r="D60" s="93"/>
      <c r="E60" s="93"/>
      <c r="F60" s="92"/>
      <c r="G60" s="21">
        <f t="shared" si="22"/>
        <v>0</v>
      </c>
      <c r="H60" s="156">
        <f>G60*'Consolidated Budget(old one)'!$I$10</f>
        <v>0</v>
      </c>
      <c r="I60" s="88"/>
      <c r="J60" s="88"/>
      <c r="K60" s="30">
        <f t="shared" si="12"/>
        <v>0</v>
      </c>
      <c r="L60" s="31"/>
      <c r="M60" s="87"/>
      <c r="N60" s="88"/>
      <c r="O60" s="88"/>
      <c r="P60" s="22">
        <f t="shared" si="23"/>
        <v>0</v>
      </c>
      <c r="Q60" s="23"/>
    </row>
    <row r="61" spans="1:17" x14ac:dyDescent="0.25">
      <c r="A61" s="28" t="s">
        <v>165</v>
      </c>
      <c r="B61" s="111"/>
      <c r="C61" s="111"/>
      <c r="D61" s="93"/>
      <c r="E61" s="93"/>
      <c r="F61" s="92"/>
      <c r="G61" s="21">
        <f t="shared" si="22"/>
        <v>0</v>
      </c>
      <c r="H61" s="156">
        <f>G61*'Consolidated Budget(old one)'!$I$10</f>
        <v>0</v>
      </c>
      <c r="I61" s="88"/>
      <c r="J61" s="88"/>
      <c r="K61" s="30">
        <f t="shared" si="12"/>
        <v>0</v>
      </c>
      <c r="L61" s="31"/>
      <c r="M61" s="87"/>
      <c r="N61" s="88"/>
      <c r="O61" s="88"/>
      <c r="P61" s="22">
        <f t="shared" si="23"/>
        <v>0</v>
      </c>
      <c r="Q61" s="23"/>
    </row>
    <row r="62" spans="1:17" x14ac:dyDescent="0.25">
      <c r="A62" s="28" t="s">
        <v>166</v>
      </c>
      <c r="B62" s="111"/>
      <c r="C62" s="111"/>
      <c r="D62" s="93"/>
      <c r="E62" s="93"/>
      <c r="F62" s="92"/>
      <c r="G62" s="21">
        <f t="shared" si="22"/>
        <v>0</v>
      </c>
      <c r="H62" s="156">
        <f>G62*'Consolidated Budget(old one)'!$I$10</f>
        <v>0</v>
      </c>
      <c r="I62" s="88"/>
      <c r="J62" s="88"/>
      <c r="K62" s="30">
        <f t="shared" si="12"/>
        <v>0</v>
      </c>
      <c r="L62" s="31"/>
      <c r="M62" s="87"/>
      <c r="N62" s="88"/>
      <c r="O62" s="88"/>
      <c r="P62" s="22"/>
      <c r="Q62" s="23"/>
    </row>
    <row r="63" spans="1:17" ht="13" x14ac:dyDescent="0.25">
      <c r="A63" s="24" t="s">
        <v>167</v>
      </c>
      <c r="B63" s="25" t="s">
        <v>40</v>
      </c>
      <c r="C63" s="25"/>
      <c r="D63" s="963"/>
      <c r="E63" s="963"/>
      <c r="F63" s="963"/>
      <c r="G63" s="26">
        <f>SUM(G64:G71)</f>
        <v>0</v>
      </c>
      <c r="H63" s="26">
        <f>SUM(H64:H71)</f>
        <v>0</v>
      </c>
      <c r="I63" s="26">
        <f t="shared" ref="I63:J63" si="24">SUM(I64:I68)</f>
        <v>0</v>
      </c>
      <c r="J63" s="26">
        <f t="shared" si="24"/>
        <v>0</v>
      </c>
      <c r="K63" s="36">
        <f t="shared" si="12"/>
        <v>0</v>
      </c>
      <c r="L63" s="37">
        <f t="shared" si="4"/>
        <v>0</v>
      </c>
      <c r="M63" s="87"/>
      <c r="N63" s="26">
        <f t="shared" ref="N63:O63" si="25">SUM(N64:N68)</f>
        <v>0</v>
      </c>
      <c r="O63" s="26">
        <f t="shared" si="25"/>
        <v>0</v>
      </c>
      <c r="P63" s="36">
        <f>H63-O63</f>
        <v>0</v>
      </c>
      <c r="Q63" s="37">
        <f t="shared" si="13"/>
        <v>0</v>
      </c>
    </row>
    <row r="64" spans="1:17" x14ac:dyDescent="0.25">
      <c r="A64" s="28" t="s">
        <v>168</v>
      </c>
      <c r="B64" s="111"/>
      <c r="C64" s="111"/>
      <c r="D64" s="93"/>
      <c r="E64" s="93"/>
      <c r="F64" s="92"/>
      <c r="G64" s="21">
        <f t="shared" ref="G64:G71" si="26">E64*F64</f>
        <v>0</v>
      </c>
      <c r="H64" s="156">
        <f>G64*'Consolidated Budget(old one)'!$I$10</f>
        <v>0</v>
      </c>
      <c r="I64" s="88"/>
      <c r="J64" s="88"/>
      <c r="K64" s="30">
        <f t="shared" si="12"/>
        <v>0</v>
      </c>
      <c r="L64" s="31">
        <f t="shared" si="4"/>
        <v>0</v>
      </c>
      <c r="M64" s="87"/>
      <c r="N64" s="88"/>
      <c r="O64" s="88"/>
      <c r="P64" s="22">
        <f t="shared" ref="P64:P71" si="27">$H64-O64</f>
        <v>0</v>
      </c>
      <c r="Q64" s="23">
        <f t="shared" si="13"/>
        <v>0</v>
      </c>
    </row>
    <row r="65" spans="1:17" x14ac:dyDescent="0.25">
      <c r="A65" s="28" t="s">
        <v>170</v>
      </c>
      <c r="B65" s="111"/>
      <c r="C65" s="111"/>
      <c r="D65" s="93"/>
      <c r="E65" s="93"/>
      <c r="F65" s="92"/>
      <c r="G65" s="21">
        <f t="shared" si="26"/>
        <v>0</v>
      </c>
      <c r="H65" s="156">
        <f>G65*'Consolidated Budget(old one)'!$I$10</f>
        <v>0</v>
      </c>
      <c r="I65" s="88"/>
      <c r="J65" s="88"/>
      <c r="K65" s="30">
        <f t="shared" si="12"/>
        <v>0</v>
      </c>
      <c r="L65" s="31">
        <f t="shared" si="4"/>
        <v>0</v>
      </c>
      <c r="M65" s="87"/>
      <c r="N65" s="88"/>
      <c r="O65" s="88"/>
      <c r="P65" s="22">
        <f t="shared" si="27"/>
        <v>0</v>
      </c>
      <c r="Q65" s="23">
        <f t="shared" si="13"/>
        <v>0</v>
      </c>
    </row>
    <row r="66" spans="1:17" x14ac:dyDescent="0.25">
      <c r="A66" s="28" t="s">
        <v>172</v>
      </c>
      <c r="B66" s="111"/>
      <c r="C66" s="111"/>
      <c r="D66" s="93"/>
      <c r="E66" s="93"/>
      <c r="F66" s="92"/>
      <c r="G66" s="21">
        <f t="shared" si="26"/>
        <v>0</v>
      </c>
      <c r="H66" s="156">
        <f>G66*'Consolidated Budget(old one)'!$I$10</f>
        <v>0</v>
      </c>
      <c r="I66" s="88"/>
      <c r="J66" s="88"/>
      <c r="K66" s="30">
        <f t="shared" si="12"/>
        <v>0</v>
      </c>
      <c r="L66" s="31">
        <f t="shared" si="4"/>
        <v>0</v>
      </c>
      <c r="M66" s="87"/>
      <c r="N66" s="88"/>
      <c r="O66" s="88"/>
      <c r="P66" s="22">
        <f t="shared" si="27"/>
        <v>0</v>
      </c>
      <c r="Q66" s="23">
        <f t="shared" si="13"/>
        <v>0</v>
      </c>
    </row>
    <row r="67" spans="1:17" x14ac:dyDescent="0.25">
      <c r="A67" s="28" t="s">
        <v>176</v>
      </c>
      <c r="B67" s="111"/>
      <c r="C67" s="111"/>
      <c r="D67" s="93"/>
      <c r="E67" s="93"/>
      <c r="F67" s="92"/>
      <c r="G67" s="21">
        <f t="shared" si="26"/>
        <v>0</v>
      </c>
      <c r="H67" s="156">
        <f>G67*'Consolidated Budget(old one)'!$I$10</f>
        <v>0</v>
      </c>
      <c r="I67" s="88"/>
      <c r="J67" s="88"/>
      <c r="K67" s="30">
        <f t="shared" ref="K67:K98" si="28">H67-J67</f>
        <v>0</v>
      </c>
      <c r="L67" s="31">
        <f t="shared" si="4"/>
        <v>0</v>
      </c>
      <c r="M67" s="87"/>
      <c r="N67" s="88"/>
      <c r="O67" s="88"/>
      <c r="P67" s="22">
        <f t="shared" si="27"/>
        <v>0</v>
      </c>
      <c r="Q67" s="23">
        <f t="shared" si="13"/>
        <v>0</v>
      </c>
    </row>
    <row r="68" spans="1:17" x14ac:dyDescent="0.25">
      <c r="A68" s="28" t="s">
        <v>178</v>
      </c>
      <c r="B68" s="111"/>
      <c r="C68" s="111"/>
      <c r="D68" s="93"/>
      <c r="E68" s="93"/>
      <c r="F68" s="92"/>
      <c r="G68" s="21">
        <f t="shared" si="26"/>
        <v>0</v>
      </c>
      <c r="H68" s="156">
        <f>G68*'Consolidated Budget(old one)'!$I$10</f>
        <v>0</v>
      </c>
      <c r="I68" s="88"/>
      <c r="J68" s="88"/>
      <c r="K68" s="30">
        <f t="shared" si="28"/>
        <v>0</v>
      </c>
      <c r="L68" s="31">
        <f t="shared" si="4"/>
        <v>0</v>
      </c>
      <c r="M68" s="87"/>
      <c r="N68" s="88"/>
      <c r="O68" s="88"/>
      <c r="P68" s="22">
        <f t="shared" si="27"/>
        <v>0</v>
      </c>
      <c r="Q68" s="23">
        <f t="shared" si="13"/>
        <v>0</v>
      </c>
    </row>
    <row r="69" spans="1:17" x14ac:dyDescent="0.25">
      <c r="A69" s="28" t="s">
        <v>180</v>
      </c>
      <c r="B69" s="111"/>
      <c r="C69" s="111"/>
      <c r="D69" s="93"/>
      <c r="E69" s="93"/>
      <c r="F69" s="92"/>
      <c r="G69" s="21">
        <f t="shared" si="26"/>
        <v>0</v>
      </c>
      <c r="H69" s="156">
        <f>G69*'Consolidated Budget(old one)'!$I$10</f>
        <v>0</v>
      </c>
      <c r="I69" s="88"/>
      <c r="J69" s="88"/>
      <c r="K69" s="30">
        <f t="shared" si="28"/>
        <v>0</v>
      </c>
      <c r="L69" s="31"/>
      <c r="M69" s="87"/>
      <c r="N69" s="88"/>
      <c r="O69" s="88"/>
      <c r="P69" s="22">
        <f t="shared" si="27"/>
        <v>0</v>
      </c>
      <c r="Q69" s="23"/>
    </row>
    <row r="70" spans="1:17" x14ac:dyDescent="0.25">
      <c r="A70" s="28" t="s">
        <v>181</v>
      </c>
      <c r="B70" s="111"/>
      <c r="C70" s="111"/>
      <c r="D70" s="93"/>
      <c r="E70" s="93"/>
      <c r="F70" s="92"/>
      <c r="G70" s="21">
        <f t="shared" si="26"/>
        <v>0</v>
      </c>
      <c r="H70" s="156">
        <f>G70*'Consolidated Budget(old one)'!$I$10</f>
        <v>0</v>
      </c>
      <c r="I70" s="88"/>
      <c r="J70" s="88"/>
      <c r="K70" s="30">
        <f t="shared" si="28"/>
        <v>0</v>
      </c>
      <c r="L70" s="31"/>
      <c r="M70" s="87"/>
      <c r="N70" s="88"/>
      <c r="O70" s="88"/>
      <c r="P70" s="22">
        <f t="shared" si="27"/>
        <v>0</v>
      </c>
      <c r="Q70" s="23"/>
    </row>
    <row r="71" spans="1:17" x14ac:dyDescent="0.25">
      <c r="A71" s="28" t="s">
        <v>182</v>
      </c>
      <c r="B71" s="111"/>
      <c r="C71" s="111"/>
      <c r="D71" s="93"/>
      <c r="E71" s="93"/>
      <c r="F71" s="92"/>
      <c r="G71" s="21">
        <f t="shared" si="26"/>
        <v>0</v>
      </c>
      <c r="H71" s="156">
        <f>G71*'Consolidated Budget(old one)'!$I$10</f>
        <v>0</v>
      </c>
      <c r="I71" s="88"/>
      <c r="J71" s="88"/>
      <c r="K71" s="30">
        <f t="shared" si="28"/>
        <v>0</v>
      </c>
      <c r="L71" s="31"/>
      <c r="M71" s="87"/>
      <c r="N71" s="88"/>
      <c r="O71" s="88"/>
      <c r="P71" s="22">
        <f t="shared" si="27"/>
        <v>0</v>
      </c>
      <c r="Q71" s="23"/>
    </row>
    <row r="72" spans="1:17" ht="13" x14ac:dyDescent="0.25">
      <c r="A72" s="24" t="s">
        <v>184</v>
      </c>
      <c r="B72" s="25" t="s">
        <v>41</v>
      </c>
      <c r="C72" s="25"/>
      <c r="D72" s="963"/>
      <c r="E72" s="963"/>
      <c r="F72" s="963"/>
      <c r="G72" s="26">
        <f>SUM(G73:G80)</f>
        <v>0</v>
      </c>
      <c r="H72" s="26">
        <f>SUM(H73:H80)</f>
        <v>0</v>
      </c>
      <c r="I72" s="26">
        <f t="shared" ref="I72:J72" si="29">SUM(I73:I77)</f>
        <v>0</v>
      </c>
      <c r="J72" s="26">
        <f t="shared" si="29"/>
        <v>0</v>
      </c>
      <c r="K72" s="36">
        <f t="shared" si="28"/>
        <v>0</v>
      </c>
      <c r="L72" s="37">
        <f t="shared" si="4"/>
        <v>0</v>
      </c>
      <c r="M72" s="87"/>
      <c r="N72" s="26">
        <f t="shared" ref="N72:O72" si="30">SUM(N73:N77)</f>
        <v>0</v>
      </c>
      <c r="O72" s="26">
        <f t="shared" si="30"/>
        <v>0</v>
      </c>
      <c r="P72" s="36">
        <f>H72-O72</f>
        <v>0</v>
      </c>
      <c r="Q72" s="37">
        <f t="shared" si="13"/>
        <v>0</v>
      </c>
    </row>
    <row r="73" spans="1:17" x14ac:dyDescent="0.25">
      <c r="A73" s="28" t="s">
        <v>185</v>
      </c>
      <c r="B73" s="111"/>
      <c r="C73" s="111"/>
      <c r="D73" s="93"/>
      <c r="E73" s="93"/>
      <c r="F73" s="92"/>
      <c r="G73" s="21">
        <f t="shared" ref="G73:G80" si="31">E73*F73</f>
        <v>0</v>
      </c>
      <c r="H73" s="156">
        <f>G73*'Consolidated Budget(old one)'!$I$10</f>
        <v>0</v>
      </c>
      <c r="I73" s="88"/>
      <c r="J73" s="88"/>
      <c r="K73" s="30">
        <f t="shared" si="28"/>
        <v>0</v>
      </c>
      <c r="L73" s="31">
        <f t="shared" si="4"/>
        <v>0</v>
      </c>
      <c r="M73" s="87"/>
      <c r="N73" s="88"/>
      <c r="O73" s="88"/>
      <c r="P73" s="22">
        <f t="shared" ref="P73:P80" si="32">$H73-O73</f>
        <v>0</v>
      </c>
      <c r="Q73" s="23">
        <f t="shared" si="13"/>
        <v>0</v>
      </c>
    </row>
    <row r="74" spans="1:17" x14ac:dyDescent="0.25">
      <c r="A74" s="28" t="s">
        <v>186</v>
      </c>
      <c r="B74" s="111"/>
      <c r="C74" s="111"/>
      <c r="D74" s="93"/>
      <c r="E74" s="93"/>
      <c r="F74" s="92"/>
      <c r="G74" s="21">
        <f t="shared" si="31"/>
        <v>0</v>
      </c>
      <c r="H74" s="156">
        <f>G74*'Consolidated Budget(old one)'!$I$10</f>
        <v>0</v>
      </c>
      <c r="I74" s="88"/>
      <c r="J74" s="88"/>
      <c r="K74" s="30">
        <f t="shared" si="28"/>
        <v>0</v>
      </c>
      <c r="L74" s="31">
        <f t="shared" si="4"/>
        <v>0</v>
      </c>
      <c r="M74" s="87"/>
      <c r="N74" s="88"/>
      <c r="O74" s="88"/>
      <c r="P74" s="22">
        <f t="shared" si="32"/>
        <v>0</v>
      </c>
      <c r="Q74" s="23">
        <f t="shared" si="13"/>
        <v>0</v>
      </c>
    </row>
    <row r="75" spans="1:17" x14ac:dyDescent="0.25">
      <c r="A75" s="28" t="s">
        <v>187</v>
      </c>
      <c r="B75" s="111"/>
      <c r="C75" s="111"/>
      <c r="D75" s="93"/>
      <c r="E75" s="93"/>
      <c r="F75" s="92"/>
      <c r="G75" s="21">
        <f t="shared" si="31"/>
        <v>0</v>
      </c>
      <c r="H75" s="156">
        <f>G75*'Consolidated Budget(old one)'!$I$10</f>
        <v>0</v>
      </c>
      <c r="I75" s="88"/>
      <c r="J75" s="88"/>
      <c r="K75" s="30">
        <f t="shared" si="28"/>
        <v>0</v>
      </c>
      <c r="L75" s="31">
        <f t="shared" si="4"/>
        <v>0</v>
      </c>
      <c r="M75" s="87"/>
      <c r="N75" s="88"/>
      <c r="O75" s="88"/>
      <c r="P75" s="22">
        <f t="shared" si="32"/>
        <v>0</v>
      </c>
      <c r="Q75" s="23">
        <f t="shared" si="13"/>
        <v>0</v>
      </c>
    </row>
    <row r="76" spans="1:17" x14ac:dyDescent="0.25">
      <c r="A76" s="28" t="s">
        <v>188</v>
      </c>
      <c r="B76" s="111"/>
      <c r="C76" s="111"/>
      <c r="D76" s="93"/>
      <c r="E76" s="93"/>
      <c r="F76" s="92"/>
      <c r="G76" s="21">
        <f t="shared" si="31"/>
        <v>0</v>
      </c>
      <c r="H76" s="156">
        <f>G76*'Consolidated Budget(old one)'!$I$10</f>
        <v>0</v>
      </c>
      <c r="I76" s="88"/>
      <c r="J76" s="88"/>
      <c r="K76" s="30">
        <f t="shared" si="28"/>
        <v>0</v>
      </c>
      <c r="L76" s="31">
        <f t="shared" si="4"/>
        <v>0</v>
      </c>
      <c r="M76" s="87"/>
      <c r="N76" s="88"/>
      <c r="O76" s="88"/>
      <c r="P76" s="22">
        <f t="shared" si="32"/>
        <v>0</v>
      </c>
      <c r="Q76" s="23">
        <f t="shared" si="13"/>
        <v>0</v>
      </c>
    </row>
    <row r="77" spans="1:17" x14ac:dyDescent="0.25">
      <c r="A77" s="28" t="s">
        <v>189</v>
      </c>
      <c r="B77" s="111"/>
      <c r="C77" s="111"/>
      <c r="D77" s="93"/>
      <c r="E77" s="93"/>
      <c r="F77" s="92"/>
      <c r="G77" s="21">
        <f t="shared" si="31"/>
        <v>0</v>
      </c>
      <c r="H77" s="156">
        <f>G77*'Consolidated Budget(old one)'!$I$10</f>
        <v>0</v>
      </c>
      <c r="I77" s="88"/>
      <c r="J77" s="88"/>
      <c r="K77" s="30">
        <f t="shared" si="28"/>
        <v>0</v>
      </c>
      <c r="L77" s="31">
        <f t="shared" si="4"/>
        <v>0</v>
      </c>
      <c r="M77" s="87"/>
      <c r="N77" s="88"/>
      <c r="O77" s="88"/>
      <c r="P77" s="22">
        <f t="shared" si="32"/>
        <v>0</v>
      </c>
      <c r="Q77" s="23">
        <f t="shared" si="13"/>
        <v>0</v>
      </c>
    </row>
    <row r="78" spans="1:17" x14ac:dyDescent="0.25">
      <c r="A78" s="28" t="s">
        <v>190</v>
      </c>
      <c r="B78" s="111"/>
      <c r="C78" s="111"/>
      <c r="D78" s="93"/>
      <c r="E78" s="93"/>
      <c r="F78" s="92"/>
      <c r="G78" s="21">
        <f t="shared" si="31"/>
        <v>0</v>
      </c>
      <c r="H78" s="156">
        <f>G78*'Consolidated Budget(old one)'!$I$10</f>
        <v>0</v>
      </c>
      <c r="I78" s="88"/>
      <c r="J78" s="88"/>
      <c r="K78" s="30">
        <f t="shared" si="28"/>
        <v>0</v>
      </c>
      <c r="L78" s="31"/>
      <c r="M78" s="87"/>
      <c r="N78" s="88"/>
      <c r="O78" s="88"/>
      <c r="P78" s="22">
        <f t="shared" si="32"/>
        <v>0</v>
      </c>
      <c r="Q78" s="23"/>
    </row>
    <row r="79" spans="1:17" x14ac:dyDescent="0.25">
      <c r="A79" s="28" t="s">
        <v>191</v>
      </c>
      <c r="B79" s="111"/>
      <c r="C79" s="111"/>
      <c r="D79" s="93"/>
      <c r="E79" s="93"/>
      <c r="F79" s="92"/>
      <c r="G79" s="21">
        <f t="shared" si="31"/>
        <v>0</v>
      </c>
      <c r="H79" s="156">
        <f>G79*'Consolidated Budget(old one)'!$I$10</f>
        <v>0</v>
      </c>
      <c r="I79" s="88"/>
      <c r="J79" s="88"/>
      <c r="K79" s="30">
        <f t="shared" si="28"/>
        <v>0</v>
      </c>
      <c r="L79" s="31"/>
      <c r="M79" s="87"/>
      <c r="N79" s="88"/>
      <c r="O79" s="88"/>
      <c r="P79" s="22">
        <f t="shared" si="32"/>
        <v>0</v>
      </c>
      <c r="Q79" s="23"/>
    </row>
    <row r="80" spans="1:17" x14ac:dyDescent="0.25">
      <c r="A80" s="28" t="s">
        <v>192</v>
      </c>
      <c r="B80" s="111"/>
      <c r="C80" s="111"/>
      <c r="D80" s="93"/>
      <c r="E80" s="93"/>
      <c r="F80" s="92"/>
      <c r="G80" s="21">
        <f t="shared" si="31"/>
        <v>0</v>
      </c>
      <c r="H80" s="156">
        <f>G80*'Consolidated Budget(old one)'!$I$10</f>
        <v>0</v>
      </c>
      <c r="I80" s="88"/>
      <c r="J80" s="88"/>
      <c r="K80" s="30">
        <f t="shared" si="28"/>
        <v>0</v>
      </c>
      <c r="L80" s="31"/>
      <c r="M80" s="87"/>
      <c r="N80" s="88"/>
      <c r="O80" s="88"/>
      <c r="P80" s="22">
        <f t="shared" si="32"/>
        <v>0</v>
      </c>
      <c r="Q80" s="23"/>
    </row>
    <row r="81" spans="1:17" ht="13" x14ac:dyDescent="0.25">
      <c r="A81" s="24" t="s">
        <v>193</v>
      </c>
      <c r="B81" s="25" t="s">
        <v>42</v>
      </c>
      <c r="C81" s="25"/>
      <c r="D81" s="963"/>
      <c r="E81" s="963"/>
      <c r="F81" s="963"/>
      <c r="G81" s="26">
        <f>SUM(G82:G89)</f>
        <v>0</v>
      </c>
      <c r="H81" s="26">
        <f>SUM(H82:H89)</f>
        <v>0</v>
      </c>
      <c r="I81" s="26">
        <f t="shared" ref="I81:J81" si="33">SUM(I82:I86)</f>
        <v>0</v>
      </c>
      <c r="J81" s="26">
        <f t="shared" si="33"/>
        <v>0</v>
      </c>
      <c r="K81" s="36">
        <f t="shared" si="28"/>
        <v>0</v>
      </c>
      <c r="L81" s="37">
        <f t="shared" si="4"/>
        <v>0</v>
      </c>
      <c r="M81" s="87"/>
      <c r="N81" s="26">
        <f t="shared" ref="N81:O81" si="34">SUM(N82:N86)</f>
        <v>0</v>
      </c>
      <c r="O81" s="26">
        <f t="shared" si="34"/>
        <v>0</v>
      </c>
      <c r="P81" s="36">
        <f>H81-O81</f>
        <v>0</v>
      </c>
      <c r="Q81" s="37">
        <f t="shared" si="13"/>
        <v>0</v>
      </c>
    </row>
    <row r="82" spans="1:17" x14ac:dyDescent="0.25">
      <c r="A82" s="28" t="s">
        <v>194</v>
      </c>
      <c r="B82" s="111"/>
      <c r="C82" s="111"/>
      <c r="D82" s="93"/>
      <c r="E82" s="93"/>
      <c r="F82" s="92"/>
      <c r="G82" s="21">
        <f t="shared" ref="G82:G89" si="35">E82*F82</f>
        <v>0</v>
      </c>
      <c r="H82" s="156">
        <f>G82*'Consolidated Budget(old one)'!$I$10</f>
        <v>0</v>
      </c>
      <c r="I82" s="88"/>
      <c r="J82" s="88"/>
      <c r="K82" s="30">
        <f t="shared" si="28"/>
        <v>0</v>
      </c>
      <c r="L82" s="31">
        <f t="shared" si="4"/>
        <v>0</v>
      </c>
      <c r="M82" s="87"/>
      <c r="N82" s="88"/>
      <c r="O82" s="88"/>
      <c r="P82" s="22">
        <f t="shared" ref="P82:P89" si="36">$H82-O82</f>
        <v>0</v>
      </c>
      <c r="Q82" s="23">
        <f t="shared" si="13"/>
        <v>0</v>
      </c>
    </row>
    <row r="83" spans="1:17" x14ac:dyDescent="0.25">
      <c r="A83" s="28" t="s">
        <v>197</v>
      </c>
      <c r="B83" s="111"/>
      <c r="C83" s="111"/>
      <c r="D83" s="93"/>
      <c r="E83" s="93"/>
      <c r="F83" s="92"/>
      <c r="G83" s="21">
        <f t="shared" si="35"/>
        <v>0</v>
      </c>
      <c r="H83" s="156">
        <f>G83*'Consolidated Budget(old one)'!$I$10</f>
        <v>0</v>
      </c>
      <c r="I83" s="88"/>
      <c r="J83" s="88"/>
      <c r="K83" s="30">
        <f t="shared" si="28"/>
        <v>0</v>
      </c>
      <c r="L83" s="31">
        <f t="shared" si="4"/>
        <v>0</v>
      </c>
      <c r="M83" s="87"/>
      <c r="N83" s="88"/>
      <c r="O83" s="88"/>
      <c r="P83" s="22">
        <f t="shared" si="36"/>
        <v>0</v>
      </c>
      <c r="Q83" s="23">
        <f t="shared" si="13"/>
        <v>0</v>
      </c>
    </row>
    <row r="84" spans="1:17" x14ac:dyDescent="0.25">
      <c r="A84" s="28" t="s">
        <v>199</v>
      </c>
      <c r="B84" s="111"/>
      <c r="C84" s="111"/>
      <c r="D84" s="93"/>
      <c r="E84" s="93"/>
      <c r="F84" s="92"/>
      <c r="G84" s="21">
        <f t="shared" si="35"/>
        <v>0</v>
      </c>
      <c r="H84" s="156">
        <f>G84*'Consolidated Budget(old one)'!$I$10</f>
        <v>0</v>
      </c>
      <c r="I84" s="88"/>
      <c r="J84" s="88"/>
      <c r="K84" s="30">
        <f t="shared" si="28"/>
        <v>0</v>
      </c>
      <c r="L84" s="31">
        <f t="shared" si="4"/>
        <v>0</v>
      </c>
      <c r="M84" s="87"/>
      <c r="N84" s="88"/>
      <c r="O84" s="88"/>
      <c r="P84" s="22">
        <f t="shared" si="36"/>
        <v>0</v>
      </c>
      <c r="Q84" s="23">
        <f t="shared" si="13"/>
        <v>0</v>
      </c>
    </row>
    <row r="85" spans="1:17" x14ac:dyDescent="0.25">
      <c r="A85" s="28" t="s">
        <v>202</v>
      </c>
      <c r="B85" s="111"/>
      <c r="C85" s="111"/>
      <c r="D85" s="93"/>
      <c r="E85" s="93"/>
      <c r="F85" s="92"/>
      <c r="G85" s="21">
        <f t="shared" si="35"/>
        <v>0</v>
      </c>
      <c r="H85" s="156">
        <f>G85*'Consolidated Budget(old one)'!$I$10</f>
        <v>0</v>
      </c>
      <c r="I85" s="88"/>
      <c r="J85" s="88"/>
      <c r="K85" s="30">
        <f t="shared" si="28"/>
        <v>0</v>
      </c>
      <c r="L85" s="31">
        <f t="shared" si="4"/>
        <v>0</v>
      </c>
      <c r="M85" s="87"/>
      <c r="N85" s="88"/>
      <c r="O85" s="88"/>
      <c r="P85" s="22">
        <f t="shared" si="36"/>
        <v>0</v>
      </c>
      <c r="Q85" s="23">
        <f t="shared" si="13"/>
        <v>0</v>
      </c>
    </row>
    <row r="86" spans="1:17" x14ac:dyDescent="0.25">
      <c r="A86" s="28" t="s">
        <v>203</v>
      </c>
      <c r="B86" s="111"/>
      <c r="C86" s="111"/>
      <c r="D86" s="93"/>
      <c r="E86" s="93"/>
      <c r="F86" s="92"/>
      <c r="G86" s="21">
        <f t="shared" si="35"/>
        <v>0</v>
      </c>
      <c r="H86" s="156">
        <f>G86*'Consolidated Budget(old one)'!$I$10</f>
        <v>0</v>
      </c>
      <c r="I86" s="88"/>
      <c r="J86" s="88"/>
      <c r="K86" s="30">
        <f t="shared" si="28"/>
        <v>0</v>
      </c>
      <c r="L86" s="31">
        <f t="shared" si="4"/>
        <v>0</v>
      </c>
      <c r="M86" s="87"/>
      <c r="N86" s="88"/>
      <c r="O86" s="88"/>
      <c r="P86" s="22">
        <f t="shared" si="36"/>
        <v>0</v>
      </c>
      <c r="Q86" s="23">
        <f t="shared" si="13"/>
        <v>0</v>
      </c>
    </row>
    <row r="87" spans="1:17" x14ac:dyDescent="0.25">
      <c r="A87" s="28" t="s">
        <v>203</v>
      </c>
      <c r="B87" s="111"/>
      <c r="C87" s="111"/>
      <c r="D87" s="93"/>
      <c r="E87" s="93"/>
      <c r="F87" s="92"/>
      <c r="G87" s="21">
        <f t="shared" si="35"/>
        <v>0</v>
      </c>
      <c r="H87" s="156">
        <f>G87*'Consolidated Budget(old one)'!$I$10</f>
        <v>0</v>
      </c>
      <c r="I87" s="88"/>
      <c r="J87" s="88"/>
      <c r="K87" s="30">
        <f t="shared" si="28"/>
        <v>0</v>
      </c>
      <c r="L87" s="31"/>
      <c r="M87" s="87"/>
      <c r="N87" s="88"/>
      <c r="O87" s="88"/>
      <c r="P87" s="22">
        <f t="shared" si="36"/>
        <v>0</v>
      </c>
      <c r="Q87" s="23"/>
    </row>
    <row r="88" spans="1:17" x14ac:dyDescent="0.25">
      <c r="A88" s="28" t="s">
        <v>203</v>
      </c>
      <c r="B88" s="111"/>
      <c r="C88" s="111"/>
      <c r="D88" s="93"/>
      <c r="E88" s="93"/>
      <c r="F88" s="92"/>
      <c r="G88" s="21">
        <f t="shared" si="35"/>
        <v>0</v>
      </c>
      <c r="H88" s="156">
        <f>G88*'Consolidated Budget(old one)'!$I$10</f>
        <v>0</v>
      </c>
      <c r="I88" s="88"/>
      <c r="J88" s="88"/>
      <c r="K88" s="30">
        <f t="shared" si="28"/>
        <v>0</v>
      </c>
      <c r="L88" s="31"/>
      <c r="M88" s="87"/>
      <c r="N88" s="88"/>
      <c r="O88" s="88"/>
      <c r="P88" s="22">
        <f t="shared" si="36"/>
        <v>0</v>
      </c>
      <c r="Q88" s="23"/>
    </row>
    <row r="89" spans="1:17" x14ac:dyDescent="0.25">
      <c r="A89" s="28" t="s">
        <v>203</v>
      </c>
      <c r="B89" s="111"/>
      <c r="C89" s="111"/>
      <c r="D89" s="93"/>
      <c r="E89" s="93"/>
      <c r="F89" s="92"/>
      <c r="G89" s="21">
        <f t="shared" si="35"/>
        <v>0</v>
      </c>
      <c r="H89" s="156">
        <f>G89*'Consolidated Budget(old one)'!$I$10</f>
        <v>0</v>
      </c>
      <c r="I89" s="88"/>
      <c r="J89" s="88"/>
      <c r="K89" s="30">
        <f t="shared" si="28"/>
        <v>0</v>
      </c>
      <c r="L89" s="31"/>
      <c r="M89" s="87"/>
      <c r="N89" s="88"/>
      <c r="O89" s="88"/>
      <c r="P89" s="22">
        <f t="shared" si="36"/>
        <v>0</v>
      </c>
      <c r="Q89" s="23"/>
    </row>
    <row r="90" spans="1:17" ht="13" x14ac:dyDescent="0.25">
      <c r="A90" s="24" t="s">
        <v>204</v>
      </c>
      <c r="B90" s="25" t="s">
        <v>43</v>
      </c>
      <c r="C90" s="25"/>
      <c r="D90" s="963"/>
      <c r="E90" s="963"/>
      <c r="F90" s="963"/>
      <c r="G90" s="26">
        <f>SUM(G91:G98)</f>
        <v>0</v>
      </c>
      <c r="H90" s="26">
        <f>SUM(H91:H98)</f>
        <v>0</v>
      </c>
      <c r="I90" s="26">
        <f t="shared" ref="I90:J90" si="37">SUM(I91:I95)</f>
        <v>0</v>
      </c>
      <c r="J90" s="26">
        <f t="shared" si="37"/>
        <v>0</v>
      </c>
      <c r="K90" s="36">
        <f t="shared" si="28"/>
        <v>0</v>
      </c>
      <c r="L90" s="37">
        <f t="shared" si="4"/>
        <v>0</v>
      </c>
      <c r="M90" s="87"/>
      <c r="N90" s="26">
        <f t="shared" ref="N90:O90" si="38">SUM(N91:N95)</f>
        <v>0</v>
      </c>
      <c r="O90" s="26">
        <f t="shared" si="38"/>
        <v>0</v>
      </c>
      <c r="P90" s="36">
        <f>H90-O90</f>
        <v>0</v>
      </c>
      <c r="Q90" s="37">
        <f t="shared" si="13"/>
        <v>0</v>
      </c>
    </row>
    <row r="91" spans="1:17" x14ac:dyDescent="0.25">
      <c r="A91" s="28" t="s">
        <v>205</v>
      </c>
      <c r="B91" s="111"/>
      <c r="C91" s="111"/>
      <c r="D91" s="93"/>
      <c r="E91" s="93"/>
      <c r="F91" s="92"/>
      <c r="G91" s="21">
        <f t="shared" ref="G91:G98" si="39">E91*F91</f>
        <v>0</v>
      </c>
      <c r="H91" s="156">
        <f>G91*'Consolidated Budget(old one)'!$I$10</f>
        <v>0</v>
      </c>
      <c r="I91" s="88"/>
      <c r="J91" s="88"/>
      <c r="K91" s="30">
        <f t="shared" si="28"/>
        <v>0</v>
      </c>
      <c r="L91" s="31">
        <f t="shared" si="4"/>
        <v>0</v>
      </c>
      <c r="M91" s="87"/>
      <c r="N91" s="88"/>
      <c r="O91" s="88"/>
      <c r="P91" s="22">
        <f t="shared" ref="P91:P98" si="40">$H91-O91</f>
        <v>0</v>
      </c>
      <c r="Q91" s="23">
        <f t="shared" si="13"/>
        <v>0</v>
      </c>
    </row>
    <row r="92" spans="1:17" x14ac:dyDescent="0.25">
      <c r="A92" s="28" t="s">
        <v>207</v>
      </c>
      <c r="B92" s="111"/>
      <c r="C92" s="111"/>
      <c r="D92" s="93"/>
      <c r="E92" s="93"/>
      <c r="F92" s="92"/>
      <c r="G92" s="21">
        <f t="shared" si="39"/>
        <v>0</v>
      </c>
      <c r="H92" s="156">
        <f>G92*'Consolidated Budget(old one)'!$I$10</f>
        <v>0</v>
      </c>
      <c r="I92" s="88"/>
      <c r="J92" s="88"/>
      <c r="K92" s="30">
        <f t="shared" si="28"/>
        <v>0</v>
      </c>
      <c r="L92" s="31">
        <f t="shared" si="4"/>
        <v>0</v>
      </c>
      <c r="M92" s="87"/>
      <c r="N92" s="88"/>
      <c r="O92" s="88"/>
      <c r="P92" s="22">
        <f t="shared" si="40"/>
        <v>0</v>
      </c>
      <c r="Q92" s="23">
        <f t="shared" si="13"/>
        <v>0</v>
      </c>
    </row>
    <row r="93" spans="1:17" x14ac:dyDescent="0.25">
      <c r="A93" s="28" t="s">
        <v>210</v>
      </c>
      <c r="B93" s="111"/>
      <c r="C93" s="111"/>
      <c r="D93" s="93"/>
      <c r="E93" s="93"/>
      <c r="F93" s="92"/>
      <c r="G93" s="21">
        <f t="shared" si="39"/>
        <v>0</v>
      </c>
      <c r="H93" s="156">
        <f>G93*'Consolidated Budget(old one)'!$I$10</f>
        <v>0</v>
      </c>
      <c r="I93" s="88"/>
      <c r="J93" s="88"/>
      <c r="K93" s="30">
        <f t="shared" si="28"/>
        <v>0</v>
      </c>
      <c r="L93" s="31">
        <f t="shared" si="4"/>
        <v>0</v>
      </c>
      <c r="M93" s="87"/>
      <c r="N93" s="88"/>
      <c r="O93" s="88"/>
      <c r="P93" s="22">
        <f t="shared" si="40"/>
        <v>0</v>
      </c>
      <c r="Q93" s="23">
        <f t="shared" si="13"/>
        <v>0</v>
      </c>
    </row>
    <row r="94" spans="1:17" x14ac:dyDescent="0.25">
      <c r="A94" s="28" t="s">
        <v>211</v>
      </c>
      <c r="B94" s="111"/>
      <c r="C94" s="111"/>
      <c r="D94" s="93"/>
      <c r="E94" s="93"/>
      <c r="F94" s="92"/>
      <c r="G94" s="21">
        <f t="shared" si="39"/>
        <v>0</v>
      </c>
      <c r="H94" s="156">
        <f>G94*'Consolidated Budget(old one)'!$I$10</f>
        <v>0</v>
      </c>
      <c r="I94" s="88"/>
      <c r="J94" s="88"/>
      <c r="K94" s="30">
        <f t="shared" si="28"/>
        <v>0</v>
      </c>
      <c r="L94" s="31">
        <f t="shared" si="4"/>
        <v>0</v>
      </c>
      <c r="M94" s="87"/>
      <c r="N94" s="88"/>
      <c r="O94" s="88"/>
      <c r="P94" s="22">
        <f t="shared" si="40"/>
        <v>0</v>
      </c>
      <c r="Q94" s="23">
        <f t="shared" si="13"/>
        <v>0</v>
      </c>
    </row>
    <row r="95" spans="1:17" x14ac:dyDescent="0.25">
      <c r="A95" s="28" t="s">
        <v>212</v>
      </c>
      <c r="B95" s="111"/>
      <c r="C95" s="111"/>
      <c r="D95" s="93"/>
      <c r="E95" s="93"/>
      <c r="F95" s="92"/>
      <c r="G95" s="21">
        <f t="shared" si="39"/>
        <v>0</v>
      </c>
      <c r="H95" s="156">
        <f>G95*'Consolidated Budget(old one)'!$I$10</f>
        <v>0</v>
      </c>
      <c r="I95" s="88"/>
      <c r="J95" s="88"/>
      <c r="K95" s="30">
        <f t="shared" si="28"/>
        <v>0</v>
      </c>
      <c r="L95" s="31">
        <f t="shared" si="4"/>
        <v>0</v>
      </c>
      <c r="M95" s="87"/>
      <c r="N95" s="88"/>
      <c r="O95" s="88"/>
      <c r="P95" s="22">
        <f t="shared" si="40"/>
        <v>0</v>
      </c>
      <c r="Q95" s="23">
        <f t="shared" si="13"/>
        <v>0</v>
      </c>
    </row>
    <row r="96" spans="1:17" x14ac:dyDescent="0.25">
      <c r="A96" s="28" t="s">
        <v>213</v>
      </c>
      <c r="B96" s="111"/>
      <c r="C96" s="111"/>
      <c r="D96" s="93"/>
      <c r="E96" s="93"/>
      <c r="F96" s="92"/>
      <c r="G96" s="21">
        <f t="shared" si="39"/>
        <v>0</v>
      </c>
      <c r="H96" s="156">
        <f>G96*'Consolidated Budget(old one)'!$I$10</f>
        <v>0</v>
      </c>
      <c r="I96" s="88"/>
      <c r="J96" s="88"/>
      <c r="K96" s="30">
        <f t="shared" si="28"/>
        <v>0</v>
      </c>
      <c r="L96" s="31"/>
      <c r="M96" s="87"/>
      <c r="N96" s="88"/>
      <c r="O96" s="88"/>
      <c r="P96" s="22">
        <f t="shared" si="40"/>
        <v>0</v>
      </c>
      <c r="Q96" s="23"/>
    </row>
    <row r="97" spans="1:17" x14ac:dyDescent="0.25">
      <c r="A97" s="28" t="s">
        <v>214</v>
      </c>
      <c r="B97" s="111"/>
      <c r="C97" s="111"/>
      <c r="D97" s="93"/>
      <c r="E97" s="93"/>
      <c r="F97" s="92"/>
      <c r="G97" s="21">
        <f t="shared" si="39"/>
        <v>0</v>
      </c>
      <c r="H97" s="156">
        <f>G97*'Consolidated Budget(old one)'!$I$10</f>
        <v>0</v>
      </c>
      <c r="I97" s="88"/>
      <c r="J97" s="88"/>
      <c r="K97" s="30">
        <f t="shared" si="28"/>
        <v>0</v>
      </c>
      <c r="L97" s="31"/>
      <c r="M97" s="87"/>
      <c r="N97" s="88"/>
      <c r="O97" s="88"/>
      <c r="P97" s="22">
        <f t="shared" si="40"/>
        <v>0</v>
      </c>
      <c r="Q97" s="23"/>
    </row>
    <row r="98" spans="1:17" x14ac:dyDescent="0.25">
      <c r="A98" s="28" t="s">
        <v>215</v>
      </c>
      <c r="B98" s="111"/>
      <c r="C98" s="111"/>
      <c r="D98" s="93"/>
      <c r="E98" s="93"/>
      <c r="F98" s="92"/>
      <c r="G98" s="21">
        <f t="shared" si="39"/>
        <v>0</v>
      </c>
      <c r="H98" s="156">
        <f>G98*'Consolidated Budget(old one)'!$I$10</f>
        <v>0</v>
      </c>
      <c r="I98" s="88"/>
      <c r="J98" s="88"/>
      <c r="K98" s="30">
        <f t="shared" si="28"/>
        <v>0</v>
      </c>
      <c r="L98" s="31"/>
      <c r="M98" s="87"/>
      <c r="N98" s="88"/>
      <c r="O98" s="88"/>
      <c r="P98" s="22">
        <f t="shared" si="40"/>
        <v>0</v>
      </c>
      <c r="Q98" s="23"/>
    </row>
    <row r="99" spans="1:17" ht="13" x14ac:dyDescent="0.25">
      <c r="A99" s="24" t="s">
        <v>216</v>
      </c>
      <c r="B99" s="25" t="s">
        <v>44</v>
      </c>
      <c r="C99" s="25"/>
      <c r="D99" s="963"/>
      <c r="E99" s="963"/>
      <c r="F99" s="963"/>
      <c r="G99" s="26">
        <f>SUM(G100:G107)</f>
        <v>0</v>
      </c>
      <c r="H99" s="26">
        <f>SUM(H100:H107)</f>
        <v>0</v>
      </c>
      <c r="I99" s="26">
        <f t="shared" ref="I99:J99" si="41">SUM(I100:I104)</f>
        <v>0</v>
      </c>
      <c r="J99" s="26">
        <f t="shared" si="41"/>
        <v>0</v>
      </c>
      <c r="K99" s="36">
        <f t="shared" ref="K99:K130" si="42">H99-J99</f>
        <v>0</v>
      </c>
      <c r="L99" s="37">
        <f t="shared" si="4"/>
        <v>0</v>
      </c>
      <c r="M99" s="87"/>
      <c r="N99" s="26">
        <f t="shared" ref="N99:O99" si="43">SUM(N100:N104)</f>
        <v>0</v>
      </c>
      <c r="O99" s="26">
        <f t="shared" si="43"/>
        <v>0</v>
      </c>
      <c r="P99" s="36">
        <f>H99-O99</f>
        <v>0</v>
      </c>
      <c r="Q99" s="37">
        <f t="shared" si="13"/>
        <v>0</v>
      </c>
    </row>
    <row r="100" spans="1:17" x14ac:dyDescent="0.25">
      <c r="A100" s="28" t="s">
        <v>217</v>
      </c>
      <c r="B100" s="111"/>
      <c r="C100" s="111"/>
      <c r="D100" s="93"/>
      <c r="E100" s="93"/>
      <c r="F100" s="92"/>
      <c r="G100" s="21">
        <f t="shared" ref="G100:G107" si="44">E100*F100</f>
        <v>0</v>
      </c>
      <c r="H100" s="156">
        <f>G100*'Consolidated Budget(old one)'!$I$10</f>
        <v>0</v>
      </c>
      <c r="I100" s="88"/>
      <c r="J100" s="88"/>
      <c r="K100" s="30">
        <f t="shared" si="42"/>
        <v>0</v>
      </c>
      <c r="L100" s="31">
        <f t="shared" si="4"/>
        <v>0</v>
      </c>
      <c r="M100" s="87"/>
      <c r="N100" s="88"/>
      <c r="O100" s="88"/>
      <c r="P100" s="22">
        <f t="shared" ref="P100:P107" si="45">$H100-O100</f>
        <v>0</v>
      </c>
      <c r="Q100" s="23">
        <f t="shared" si="13"/>
        <v>0</v>
      </c>
    </row>
    <row r="101" spans="1:17" x14ac:dyDescent="0.25">
      <c r="A101" s="28" t="s">
        <v>219</v>
      </c>
      <c r="B101" s="111"/>
      <c r="C101" s="111"/>
      <c r="D101" s="93"/>
      <c r="E101" s="93"/>
      <c r="F101" s="92"/>
      <c r="G101" s="21">
        <f t="shared" si="44"/>
        <v>0</v>
      </c>
      <c r="H101" s="156">
        <f>G101*'Consolidated Budget(old one)'!$I$10</f>
        <v>0</v>
      </c>
      <c r="I101" s="88"/>
      <c r="J101" s="88"/>
      <c r="K101" s="30">
        <f t="shared" si="42"/>
        <v>0</v>
      </c>
      <c r="L101" s="31">
        <f t="shared" si="4"/>
        <v>0</v>
      </c>
      <c r="M101" s="87"/>
      <c r="N101" s="88"/>
      <c r="O101" s="88"/>
      <c r="P101" s="22">
        <f t="shared" si="45"/>
        <v>0</v>
      </c>
      <c r="Q101" s="23">
        <f t="shared" ref="Q101:Q164" si="46">IFERROR(P101/$H101,0)</f>
        <v>0</v>
      </c>
    </row>
    <row r="102" spans="1:17" x14ac:dyDescent="0.25">
      <c r="A102" s="28" t="s">
        <v>220</v>
      </c>
      <c r="B102" s="111"/>
      <c r="C102" s="111"/>
      <c r="D102" s="93"/>
      <c r="E102" s="93"/>
      <c r="F102" s="92"/>
      <c r="G102" s="21">
        <f t="shared" si="44"/>
        <v>0</v>
      </c>
      <c r="H102" s="156">
        <f>G102*'Consolidated Budget(old one)'!$I$10</f>
        <v>0</v>
      </c>
      <c r="I102" s="88"/>
      <c r="J102" s="88"/>
      <c r="K102" s="30">
        <f t="shared" si="42"/>
        <v>0</v>
      </c>
      <c r="L102" s="31">
        <f t="shared" si="4"/>
        <v>0</v>
      </c>
      <c r="M102" s="87"/>
      <c r="N102" s="88"/>
      <c r="O102" s="88"/>
      <c r="P102" s="22">
        <f t="shared" si="45"/>
        <v>0</v>
      </c>
      <c r="Q102" s="23">
        <f t="shared" si="46"/>
        <v>0</v>
      </c>
    </row>
    <row r="103" spans="1:17" x14ac:dyDescent="0.25">
      <c r="A103" s="28" t="s">
        <v>221</v>
      </c>
      <c r="B103" s="111"/>
      <c r="C103" s="111"/>
      <c r="D103" s="93"/>
      <c r="E103" s="93"/>
      <c r="F103" s="92"/>
      <c r="G103" s="21">
        <f t="shared" si="44"/>
        <v>0</v>
      </c>
      <c r="H103" s="156">
        <f>G103*'Consolidated Budget(old one)'!$I$10</f>
        <v>0</v>
      </c>
      <c r="I103" s="88"/>
      <c r="J103" s="88"/>
      <c r="K103" s="30">
        <f t="shared" si="42"/>
        <v>0</v>
      </c>
      <c r="L103" s="31">
        <f t="shared" si="4"/>
        <v>0</v>
      </c>
      <c r="M103" s="87"/>
      <c r="N103" s="88"/>
      <c r="O103" s="88"/>
      <c r="P103" s="22">
        <f t="shared" si="45"/>
        <v>0</v>
      </c>
      <c r="Q103" s="23">
        <f t="shared" si="46"/>
        <v>0</v>
      </c>
    </row>
    <row r="104" spans="1:17" x14ac:dyDescent="0.25">
      <c r="A104" s="28" t="s">
        <v>222</v>
      </c>
      <c r="B104" s="111"/>
      <c r="C104" s="111"/>
      <c r="D104" s="93"/>
      <c r="E104" s="93"/>
      <c r="F104" s="92"/>
      <c r="G104" s="21">
        <f t="shared" si="44"/>
        <v>0</v>
      </c>
      <c r="H104" s="156">
        <f>G104*'Consolidated Budget(old one)'!$I$10</f>
        <v>0</v>
      </c>
      <c r="I104" s="88"/>
      <c r="J104" s="88"/>
      <c r="K104" s="30">
        <f t="shared" si="42"/>
        <v>0</v>
      </c>
      <c r="L104" s="31">
        <f t="shared" ref="L104:L200" si="47">IFERROR(K104/$H104,0)</f>
        <v>0</v>
      </c>
      <c r="M104" s="87"/>
      <c r="N104" s="88"/>
      <c r="O104" s="88"/>
      <c r="P104" s="22">
        <f t="shared" si="45"/>
        <v>0</v>
      </c>
      <c r="Q104" s="23">
        <f t="shared" si="46"/>
        <v>0</v>
      </c>
    </row>
    <row r="105" spans="1:17" x14ac:dyDescent="0.25">
      <c r="A105" s="28" t="s">
        <v>223</v>
      </c>
      <c r="B105" s="111"/>
      <c r="C105" s="111"/>
      <c r="D105" s="93"/>
      <c r="E105" s="93"/>
      <c r="F105" s="92"/>
      <c r="G105" s="21">
        <f t="shared" si="44"/>
        <v>0</v>
      </c>
      <c r="H105" s="156">
        <f>G105*'Consolidated Budget(old one)'!$I$10</f>
        <v>0</v>
      </c>
      <c r="I105" s="88"/>
      <c r="J105" s="88"/>
      <c r="K105" s="30">
        <f t="shared" si="42"/>
        <v>0</v>
      </c>
      <c r="L105" s="31"/>
      <c r="M105" s="87"/>
      <c r="N105" s="88"/>
      <c r="O105" s="88"/>
      <c r="P105" s="22">
        <f t="shared" si="45"/>
        <v>0</v>
      </c>
      <c r="Q105" s="23"/>
    </row>
    <row r="106" spans="1:17" x14ac:dyDescent="0.25">
      <c r="A106" s="28" t="s">
        <v>224</v>
      </c>
      <c r="B106" s="111"/>
      <c r="C106" s="111"/>
      <c r="D106" s="93"/>
      <c r="E106" s="93"/>
      <c r="F106" s="92"/>
      <c r="G106" s="21">
        <f t="shared" si="44"/>
        <v>0</v>
      </c>
      <c r="H106" s="156">
        <f>G106*'Consolidated Budget(old one)'!$I$10</f>
        <v>0</v>
      </c>
      <c r="I106" s="88"/>
      <c r="J106" s="88"/>
      <c r="K106" s="30">
        <f t="shared" si="42"/>
        <v>0</v>
      </c>
      <c r="L106" s="31"/>
      <c r="M106" s="87"/>
      <c r="N106" s="88"/>
      <c r="O106" s="88"/>
      <c r="P106" s="22">
        <f t="shared" si="45"/>
        <v>0</v>
      </c>
      <c r="Q106" s="23"/>
    </row>
    <row r="107" spans="1:17" x14ac:dyDescent="0.25">
      <c r="A107" s="28" t="s">
        <v>225</v>
      </c>
      <c r="B107" s="111"/>
      <c r="C107" s="111"/>
      <c r="D107" s="93"/>
      <c r="E107" s="93"/>
      <c r="F107" s="92"/>
      <c r="G107" s="21">
        <f t="shared" si="44"/>
        <v>0</v>
      </c>
      <c r="H107" s="156">
        <f>G107*'Consolidated Budget(old one)'!$I$10</f>
        <v>0</v>
      </c>
      <c r="I107" s="88"/>
      <c r="J107" s="88"/>
      <c r="K107" s="30">
        <f t="shared" si="42"/>
        <v>0</v>
      </c>
      <c r="L107" s="31"/>
      <c r="M107" s="87"/>
      <c r="N107" s="88"/>
      <c r="O107" s="88"/>
      <c r="P107" s="22">
        <f t="shared" si="45"/>
        <v>0</v>
      </c>
      <c r="Q107" s="23"/>
    </row>
    <row r="108" spans="1:17" ht="13" x14ac:dyDescent="0.25">
      <c r="A108" s="24" t="s">
        <v>226</v>
      </c>
      <c r="B108" s="25" t="s">
        <v>45</v>
      </c>
      <c r="C108" s="25"/>
      <c r="D108" s="963"/>
      <c r="E108" s="963"/>
      <c r="F108" s="963"/>
      <c r="G108" s="26">
        <f>SUM(G109:G116)</f>
        <v>0</v>
      </c>
      <c r="H108" s="26">
        <f>SUM(H109:H116)</f>
        <v>0</v>
      </c>
      <c r="I108" s="26">
        <f t="shared" ref="I108:J108" si="48">SUM(I109:I113)</f>
        <v>0</v>
      </c>
      <c r="J108" s="26">
        <f t="shared" si="48"/>
        <v>0</v>
      </c>
      <c r="K108" s="36">
        <f t="shared" si="42"/>
        <v>0</v>
      </c>
      <c r="L108" s="37">
        <f t="shared" si="47"/>
        <v>0</v>
      </c>
      <c r="M108" s="87"/>
      <c r="N108" s="26">
        <f t="shared" ref="N108:O108" si="49">SUM(N109:N113)</f>
        <v>0</v>
      </c>
      <c r="O108" s="26">
        <f t="shared" si="49"/>
        <v>0</v>
      </c>
      <c r="P108" s="36">
        <f>H108-O108</f>
        <v>0</v>
      </c>
      <c r="Q108" s="37">
        <f t="shared" si="46"/>
        <v>0</v>
      </c>
    </row>
    <row r="109" spans="1:17" x14ac:dyDescent="0.25">
      <c r="A109" s="20" t="s">
        <v>449</v>
      </c>
      <c r="B109" s="111"/>
      <c r="C109" s="111"/>
      <c r="D109" s="93"/>
      <c r="E109" s="93"/>
      <c r="F109" s="92"/>
      <c r="G109" s="21">
        <f t="shared" ref="G109:G116" si="50">E109*F109</f>
        <v>0</v>
      </c>
      <c r="H109" s="156">
        <f>G109*'Consolidated Budget(old one)'!$I$10</f>
        <v>0</v>
      </c>
      <c r="I109" s="88"/>
      <c r="J109" s="88"/>
      <c r="K109" s="30">
        <f t="shared" si="42"/>
        <v>0</v>
      </c>
      <c r="L109" s="31">
        <f t="shared" si="47"/>
        <v>0</v>
      </c>
      <c r="M109" s="87"/>
      <c r="N109" s="88"/>
      <c r="O109" s="88"/>
      <c r="P109" s="22">
        <f t="shared" ref="P109:P116" si="51">$H109-O109</f>
        <v>0</v>
      </c>
      <c r="Q109" s="23">
        <f t="shared" si="46"/>
        <v>0</v>
      </c>
    </row>
    <row r="110" spans="1:17" x14ac:dyDescent="0.25">
      <c r="A110" s="20" t="s">
        <v>450</v>
      </c>
      <c r="B110" s="111"/>
      <c r="C110" s="111"/>
      <c r="D110" s="93"/>
      <c r="E110" s="93"/>
      <c r="F110" s="92"/>
      <c r="G110" s="21">
        <f t="shared" si="50"/>
        <v>0</v>
      </c>
      <c r="H110" s="156">
        <f>G110*'Consolidated Budget(old one)'!$I$10</f>
        <v>0</v>
      </c>
      <c r="I110" s="88"/>
      <c r="J110" s="88"/>
      <c r="K110" s="30">
        <f t="shared" si="42"/>
        <v>0</v>
      </c>
      <c r="L110" s="31">
        <f t="shared" si="47"/>
        <v>0</v>
      </c>
      <c r="M110" s="87"/>
      <c r="N110" s="88"/>
      <c r="O110" s="88"/>
      <c r="P110" s="22">
        <f t="shared" si="51"/>
        <v>0</v>
      </c>
      <c r="Q110" s="23">
        <f t="shared" si="46"/>
        <v>0</v>
      </c>
    </row>
    <row r="111" spans="1:17" x14ac:dyDescent="0.25">
      <c r="A111" s="20" t="s">
        <v>451</v>
      </c>
      <c r="B111" s="111"/>
      <c r="C111" s="111"/>
      <c r="D111" s="93"/>
      <c r="E111" s="93"/>
      <c r="F111" s="92"/>
      <c r="G111" s="21">
        <f t="shared" si="50"/>
        <v>0</v>
      </c>
      <c r="H111" s="156">
        <f>G111*'Consolidated Budget(old one)'!$I$10</f>
        <v>0</v>
      </c>
      <c r="I111" s="88"/>
      <c r="J111" s="88"/>
      <c r="K111" s="30">
        <f t="shared" si="42"/>
        <v>0</v>
      </c>
      <c r="L111" s="31">
        <f t="shared" si="47"/>
        <v>0</v>
      </c>
      <c r="M111" s="87"/>
      <c r="N111" s="88"/>
      <c r="O111" s="88"/>
      <c r="P111" s="22">
        <f t="shared" si="51"/>
        <v>0</v>
      </c>
      <c r="Q111" s="23">
        <f t="shared" si="46"/>
        <v>0</v>
      </c>
    </row>
    <row r="112" spans="1:17" x14ac:dyDescent="0.25">
      <c r="A112" s="20" t="s">
        <v>452</v>
      </c>
      <c r="B112" s="111"/>
      <c r="C112" s="111"/>
      <c r="D112" s="93"/>
      <c r="E112" s="93"/>
      <c r="F112" s="92"/>
      <c r="G112" s="21">
        <f t="shared" si="50"/>
        <v>0</v>
      </c>
      <c r="H112" s="156">
        <f>G112*'Consolidated Budget(old one)'!$I$10</f>
        <v>0</v>
      </c>
      <c r="I112" s="88"/>
      <c r="J112" s="88"/>
      <c r="K112" s="30">
        <f t="shared" si="42"/>
        <v>0</v>
      </c>
      <c r="L112" s="31">
        <f t="shared" si="47"/>
        <v>0</v>
      </c>
      <c r="M112" s="87"/>
      <c r="N112" s="88"/>
      <c r="O112" s="88"/>
      <c r="P112" s="22">
        <f t="shared" si="51"/>
        <v>0</v>
      </c>
      <c r="Q112" s="23">
        <f t="shared" si="46"/>
        <v>0</v>
      </c>
    </row>
    <row r="113" spans="1:17" x14ac:dyDescent="0.25">
      <c r="A113" s="20" t="s">
        <v>453</v>
      </c>
      <c r="B113" s="111"/>
      <c r="C113" s="111"/>
      <c r="D113" s="93"/>
      <c r="E113" s="93"/>
      <c r="F113" s="92"/>
      <c r="G113" s="21">
        <f t="shared" si="50"/>
        <v>0</v>
      </c>
      <c r="H113" s="156">
        <f>G113*'Consolidated Budget(old one)'!$I$10</f>
        <v>0</v>
      </c>
      <c r="I113" s="88"/>
      <c r="J113" s="88"/>
      <c r="K113" s="30">
        <f t="shared" si="42"/>
        <v>0</v>
      </c>
      <c r="L113" s="31">
        <f t="shared" si="47"/>
        <v>0</v>
      </c>
      <c r="M113" s="87"/>
      <c r="N113" s="88"/>
      <c r="O113" s="88"/>
      <c r="P113" s="22">
        <f t="shared" si="51"/>
        <v>0</v>
      </c>
      <c r="Q113" s="23">
        <f t="shared" si="46"/>
        <v>0</v>
      </c>
    </row>
    <row r="114" spans="1:17" x14ac:dyDescent="0.25">
      <c r="A114" s="20" t="s">
        <v>454</v>
      </c>
      <c r="B114" s="111"/>
      <c r="C114" s="111"/>
      <c r="D114" s="93"/>
      <c r="E114" s="93"/>
      <c r="F114" s="92"/>
      <c r="G114" s="21">
        <f t="shared" si="50"/>
        <v>0</v>
      </c>
      <c r="H114" s="156">
        <f>G114*'Consolidated Budget(old one)'!$I$10</f>
        <v>0</v>
      </c>
      <c r="I114" s="88"/>
      <c r="J114" s="88"/>
      <c r="K114" s="30">
        <f t="shared" si="42"/>
        <v>0</v>
      </c>
      <c r="L114" s="31"/>
      <c r="M114" s="87"/>
      <c r="N114" s="88"/>
      <c r="O114" s="88"/>
      <c r="P114" s="22">
        <f t="shared" si="51"/>
        <v>0</v>
      </c>
      <c r="Q114" s="23"/>
    </row>
    <row r="115" spans="1:17" x14ac:dyDescent="0.25">
      <c r="A115" s="20" t="s">
        <v>455</v>
      </c>
      <c r="B115" s="111"/>
      <c r="C115" s="111"/>
      <c r="D115" s="93"/>
      <c r="E115" s="93"/>
      <c r="F115" s="92"/>
      <c r="G115" s="21">
        <f t="shared" si="50"/>
        <v>0</v>
      </c>
      <c r="H115" s="156">
        <f>G115*'Consolidated Budget(old one)'!$I$10</f>
        <v>0</v>
      </c>
      <c r="I115" s="88"/>
      <c r="J115" s="88"/>
      <c r="K115" s="30">
        <f t="shared" si="42"/>
        <v>0</v>
      </c>
      <c r="L115" s="31"/>
      <c r="M115" s="87"/>
      <c r="N115" s="88"/>
      <c r="O115" s="88"/>
      <c r="P115" s="22">
        <f t="shared" si="51"/>
        <v>0</v>
      </c>
      <c r="Q115" s="23"/>
    </row>
    <row r="116" spans="1:17" x14ac:dyDescent="0.25">
      <c r="A116" s="20" t="s">
        <v>456</v>
      </c>
      <c r="B116" s="111"/>
      <c r="C116" s="111"/>
      <c r="D116" s="93"/>
      <c r="E116" s="93"/>
      <c r="F116" s="92"/>
      <c r="G116" s="21">
        <f t="shared" si="50"/>
        <v>0</v>
      </c>
      <c r="H116" s="156">
        <f>G116*'Consolidated Budget(old one)'!$I$10</f>
        <v>0</v>
      </c>
      <c r="I116" s="88"/>
      <c r="J116" s="88"/>
      <c r="K116" s="30">
        <f t="shared" si="42"/>
        <v>0</v>
      </c>
      <c r="L116" s="31"/>
      <c r="M116" s="87"/>
      <c r="N116" s="88"/>
      <c r="O116" s="88"/>
      <c r="P116" s="22">
        <f t="shared" si="51"/>
        <v>0</v>
      </c>
      <c r="Q116" s="23"/>
    </row>
    <row r="117" spans="1:17" ht="13" x14ac:dyDescent="0.25">
      <c r="A117" s="24" t="s">
        <v>253</v>
      </c>
      <c r="B117" s="25" t="s">
        <v>46</v>
      </c>
      <c r="C117" s="25"/>
      <c r="D117" s="963"/>
      <c r="E117" s="963"/>
      <c r="F117" s="963"/>
      <c r="G117" s="26">
        <f>SUM(G118:G125)</f>
        <v>0</v>
      </c>
      <c r="H117" s="26">
        <f>SUM(H118:H125)</f>
        <v>0</v>
      </c>
      <c r="I117" s="26">
        <f t="shared" ref="I117:J117" si="52">SUM(I118:I122)</f>
        <v>0</v>
      </c>
      <c r="J117" s="26">
        <f t="shared" si="52"/>
        <v>0</v>
      </c>
      <c r="K117" s="36">
        <f t="shared" si="42"/>
        <v>0</v>
      </c>
      <c r="L117" s="37">
        <f t="shared" si="47"/>
        <v>0</v>
      </c>
      <c r="M117" s="87"/>
      <c r="N117" s="26">
        <f t="shared" ref="N117:O117" si="53">SUM(N118:N122)</f>
        <v>0</v>
      </c>
      <c r="O117" s="26">
        <f t="shared" si="53"/>
        <v>0</v>
      </c>
      <c r="P117" s="36">
        <f>H117-O117</f>
        <v>0</v>
      </c>
      <c r="Q117" s="37">
        <f t="shared" si="46"/>
        <v>0</v>
      </c>
    </row>
    <row r="118" spans="1:17" x14ac:dyDescent="0.25">
      <c r="A118" s="20" t="s">
        <v>254</v>
      </c>
      <c r="B118" s="111"/>
      <c r="C118" s="111"/>
      <c r="D118" s="93"/>
      <c r="E118" s="93"/>
      <c r="F118" s="92"/>
      <c r="G118" s="21">
        <f t="shared" ref="G118:G125" si="54">E118*F118</f>
        <v>0</v>
      </c>
      <c r="H118" s="156">
        <f>G118*'Consolidated Budget(old one)'!$I$10</f>
        <v>0</v>
      </c>
      <c r="I118" s="88"/>
      <c r="J118" s="88"/>
      <c r="K118" s="30">
        <f t="shared" si="42"/>
        <v>0</v>
      </c>
      <c r="L118" s="31">
        <f t="shared" si="47"/>
        <v>0</v>
      </c>
      <c r="M118" s="87"/>
      <c r="N118" s="88"/>
      <c r="O118" s="88"/>
      <c r="P118" s="22">
        <f t="shared" ref="P118:P125" si="55">$H118-O118</f>
        <v>0</v>
      </c>
      <c r="Q118" s="23">
        <f t="shared" si="46"/>
        <v>0</v>
      </c>
    </row>
    <row r="119" spans="1:17" x14ac:dyDescent="0.25">
      <c r="A119" s="20" t="s">
        <v>256</v>
      </c>
      <c r="B119" s="111"/>
      <c r="C119" s="111"/>
      <c r="D119" s="93"/>
      <c r="E119" s="93"/>
      <c r="F119" s="92"/>
      <c r="G119" s="21">
        <f t="shared" si="54"/>
        <v>0</v>
      </c>
      <c r="H119" s="156">
        <f>G119*'Consolidated Budget(old one)'!$I$10</f>
        <v>0</v>
      </c>
      <c r="I119" s="88"/>
      <c r="J119" s="88"/>
      <c r="K119" s="30">
        <f t="shared" si="42"/>
        <v>0</v>
      </c>
      <c r="L119" s="31">
        <f t="shared" si="47"/>
        <v>0</v>
      </c>
      <c r="M119" s="87"/>
      <c r="N119" s="88"/>
      <c r="O119" s="88"/>
      <c r="P119" s="22">
        <f t="shared" si="55"/>
        <v>0</v>
      </c>
      <c r="Q119" s="23">
        <f t="shared" si="46"/>
        <v>0</v>
      </c>
    </row>
    <row r="120" spans="1:17" x14ac:dyDescent="0.25">
      <c r="A120" s="20" t="s">
        <v>259</v>
      </c>
      <c r="B120" s="111"/>
      <c r="C120" s="111"/>
      <c r="D120" s="93"/>
      <c r="E120" s="93"/>
      <c r="F120" s="92"/>
      <c r="G120" s="21">
        <f t="shared" si="54"/>
        <v>0</v>
      </c>
      <c r="H120" s="156">
        <f>G120*'Consolidated Budget(old one)'!$I$10</f>
        <v>0</v>
      </c>
      <c r="I120" s="88"/>
      <c r="J120" s="88"/>
      <c r="K120" s="30">
        <f t="shared" si="42"/>
        <v>0</v>
      </c>
      <c r="L120" s="31">
        <f t="shared" si="47"/>
        <v>0</v>
      </c>
      <c r="M120" s="87"/>
      <c r="N120" s="88"/>
      <c r="O120" s="88"/>
      <c r="P120" s="22">
        <f t="shared" si="55"/>
        <v>0</v>
      </c>
      <c r="Q120" s="23">
        <f t="shared" si="46"/>
        <v>0</v>
      </c>
    </row>
    <row r="121" spans="1:17" x14ac:dyDescent="0.25">
      <c r="A121" s="20" t="s">
        <v>260</v>
      </c>
      <c r="B121" s="111"/>
      <c r="C121" s="111"/>
      <c r="D121" s="93"/>
      <c r="E121" s="93"/>
      <c r="F121" s="92"/>
      <c r="G121" s="21">
        <f t="shared" si="54"/>
        <v>0</v>
      </c>
      <c r="H121" s="156">
        <f>G121*'Consolidated Budget(old one)'!$I$10</f>
        <v>0</v>
      </c>
      <c r="I121" s="88"/>
      <c r="J121" s="88"/>
      <c r="K121" s="30">
        <f t="shared" si="42"/>
        <v>0</v>
      </c>
      <c r="L121" s="31">
        <f t="shared" si="47"/>
        <v>0</v>
      </c>
      <c r="M121" s="87"/>
      <c r="N121" s="88"/>
      <c r="O121" s="88"/>
      <c r="P121" s="22">
        <f t="shared" si="55"/>
        <v>0</v>
      </c>
      <c r="Q121" s="23">
        <f t="shared" si="46"/>
        <v>0</v>
      </c>
    </row>
    <row r="122" spans="1:17" x14ac:dyDescent="0.25">
      <c r="A122" s="20" t="s">
        <v>261</v>
      </c>
      <c r="B122" s="111"/>
      <c r="C122" s="111"/>
      <c r="D122" s="93"/>
      <c r="E122" s="93"/>
      <c r="F122" s="92"/>
      <c r="G122" s="21">
        <f t="shared" si="54"/>
        <v>0</v>
      </c>
      <c r="H122" s="156">
        <f>G122*'Consolidated Budget(old one)'!$I$10</f>
        <v>0</v>
      </c>
      <c r="I122" s="88"/>
      <c r="J122" s="88"/>
      <c r="K122" s="30">
        <f t="shared" si="42"/>
        <v>0</v>
      </c>
      <c r="L122" s="31">
        <f t="shared" si="47"/>
        <v>0</v>
      </c>
      <c r="M122" s="87"/>
      <c r="N122" s="88"/>
      <c r="O122" s="88"/>
      <c r="P122" s="22">
        <f t="shared" si="55"/>
        <v>0</v>
      </c>
      <c r="Q122" s="23">
        <f t="shared" si="46"/>
        <v>0</v>
      </c>
    </row>
    <row r="123" spans="1:17" x14ac:dyDescent="0.25">
      <c r="A123" s="20" t="s">
        <v>262</v>
      </c>
      <c r="B123" s="111"/>
      <c r="C123" s="111"/>
      <c r="D123" s="93"/>
      <c r="E123" s="93"/>
      <c r="F123" s="92"/>
      <c r="G123" s="21">
        <f t="shared" si="54"/>
        <v>0</v>
      </c>
      <c r="H123" s="156">
        <f>G123*'Consolidated Budget(old one)'!$I$10</f>
        <v>0</v>
      </c>
      <c r="I123" s="88"/>
      <c r="J123" s="88"/>
      <c r="K123" s="30">
        <f t="shared" si="42"/>
        <v>0</v>
      </c>
      <c r="L123" s="31"/>
      <c r="M123" s="87"/>
      <c r="N123" s="88"/>
      <c r="O123" s="88"/>
      <c r="P123" s="22">
        <f t="shared" si="55"/>
        <v>0</v>
      </c>
      <c r="Q123" s="23"/>
    </row>
    <row r="124" spans="1:17" x14ac:dyDescent="0.25">
      <c r="A124" s="20" t="s">
        <v>263</v>
      </c>
      <c r="B124" s="111"/>
      <c r="C124" s="111"/>
      <c r="D124" s="93"/>
      <c r="E124" s="93"/>
      <c r="F124" s="92"/>
      <c r="G124" s="21">
        <f t="shared" si="54"/>
        <v>0</v>
      </c>
      <c r="H124" s="156">
        <f>G124*'Consolidated Budget(old one)'!$I$10</f>
        <v>0</v>
      </c>
      <c r="I124" s="88"/>
      <c r="J124" s="88"/>
      <c r="K124" s="30">
        <f t="shared" si="42"/>
        <v>0</v>
      </c>
      <c r="L124" s="31"/>
      <c r="M124" s="87"/>
      <c r="N124" s="88"/>
      <c r="O124" s="88"/>
      <c r="P124" s="22">
        <f t="shared" si="55"/>
        <v>0</v>
      </c>
      <c r="Q124" s="23"/>
    </row>
    <row r="125" spans="1:17" x14ac:dyDescent="0.25">
      <c r="A125" s="20" t="s">
        <v>264</v>
      </c>
      <c r="B125" s="111"/>
      <c r="C125" s="111"/>
      <c r="D125" s="93"/>
      <c r="E125" s="93"/>
      <c r="F125" s="92"/>
      <c r="G125" s="21">
        <f t="shared" si="54"/>
        <v>0</v>
      </c>
      <c r="H125" s="156">
        <f>G125*'Consolidated Budget(old one)'!$I$10</f>
        <v>0</v>
      </c>
      <c r="I125" s="88"/>
      <c r="J125" s="88"/>
      <c r="K125" s="30">
        <f t="shared" si="42"/>
        <v>0</v>
      </c>
      <c r="L125" s="31"/>
      <c r="M125" s="87"/>
      <c r="N125" s="88"/>
      <c r="O125" s="88"/>
      <c r="P125" s="22">
        <f t="shared" si="55"/>
        <v>0</v>
      </c>
      <c r="Q125" s="23"/>
    </row>
    <row r="126" spans="1:17" ht="13" x14ac:dyDescent="0.25">
      <c r="A126" s="24" t="s">
        <v>265</v>
      </c>
      <c r="B126" s="25" t="s">
        <v>47</v>
      </c>
      <c r="C126" s="25"/>
      <c r="D126" s="963"/>
      <c r="E126" s="963"/>
      <c r="F126" s="963"/>
      <c r="G126" s="26">
        <f>SUM(G127:G134)</f>
        <v>0</v>
      </c>
      <c r="H126" s="26">
        <f>SUM(H127:H134)</f>
        <v>0</v>
      </c>
      <c r="I126" s="26">
        <f t="shared" ref="I126:J126" si="56">SUM(I127:I131)</f>
        <v>0</v>
      </c>
      <c r="J126" s="26">
        <f t="shared" si="56"/>
        <v>0</v>
      </c>
      <c r="K126" s="36">
        <f t="shared" si="42"/>
        <v>0</v>
      </c>
      <c r="L126" s="37">
        <f t="shared" si="47"/>
        <v>0</v>
      </c>
      <c r="M126" s="87"/>
      <c r="N126" s="26">
        <f t="shared" ref="N126:O126" si="57">SUM(N127:N131)</f>
        <v>0</v>
      </c>
      <c r="O126" s="26">
        <f t="shared" si="57"/>
        <v>0</v>
      </c>
      <c r="P126" s="36">
        <f>H126-O126</f>
        <v>0</v>
      </c>
      <c r="Q126" s="37">
        <f t="shared" si="46"/>
        <v>0</v>
      </c>
    </row>
    <row r="127" spans="1:17" x14ac:dyDescent="0.25">
      <c r="A127" s="20" t="s">
        <v>457</v>
      </c>
      <c r="B127" s="111"/>
      <c r="C127" s="111"/>
      <c r="D127" s="93"/>
      <c r="E127" s="93"/>
      <c r="F127" s="92"/>
      <c r="G127" s="21">
        <f t="shared" ref="G127:G134" si="58">E127*F127</f>
        <v>0</v>
      </c>
      <c r="H127" s="156">
        <f>G127*'Consolidated Budget(old one)'!$I$10</f>
        <v>0</v>
      </c>
      <c r="I127" s="88"/>
      <c r="J127" s="88"/>
      <c r="K127" s="30">
        <f t="shared" si="42"/>
        <v>0</v>
      </c>
      <c r="L127" s="31">
        <f t="shared" si="47"/>
        <v>0</v>
      </c>
      <c r="M127" s="87"/>
      <c r="N127" s="88"/>
      <c r="O127" s="88"/>
      <c r="P127" s="22">
        <f t="shared" ref="P127:P134" si="59">$H127-O127</f>
        <v>0</v>
      </c>
      <c r="Q127" s="23">
        <f t="shared" si="46"/>
        <v>0</v>
      </c>
    </row>
    <row r="128" spans="1:17" x14ac:dyDescent="0.25">
      <c r="A128" s="20" t="s">
        <v>458</v>
      </c>
      <c r="B128" s="111"/>
      <c r="C128" s="111"/>
      <c r="D128" s="93"/>
      <c r="E128" s="93"/>
      <c r="F128" s="92"/>
      <c r="G128" s="21">
        <f t="shared" si="58"/>
        <v>0</v>
      </c>
      <c r="H128" s="156">
        <f>G128*'Consolidated Budget(old one)'!$I$10</f>
        <v>0</v>
      </c>
      <c r="I128" s="88"/>
      <c r="J128" s="88"/>
      <c r="K128" s="30">
        <f t="shared" si="42"/>
        <v>0</v>
      </c>
      <c r="L128" s="31">
        <f t="shared" si="47"/>
        <v>0</v>
      </c>
      <c r="M128" s="87"/>
      <c r="N128" s="88"/>
      <c r="O128" s="88"/>
      <c r="P128" s="22">
        <f t="shared" si="59"/>
        <v>0</v>
      </c>
      <c r="Q128" s="23">
        <f t="shared" si="46"/>
        <v>0</v>
      </c>
    </row>
    <row r="129" spans="1:17" x14ac:dyDescent="0.25">
      <c r="A129" s="20" t="s">
        <v>459</v>
      </c>
      <c r="B129" s="111"/>
      <c r="C129" s="111"/>
      <c r="D129" s="93"/>
      <c r="E129" s="93"/>
      <c r="F129" s="92"/>
      <c r="G129" s="21">
        <f t="shared" si="58"/>
        <v>0</v>
      </c>
      <c r="H129" s="156">
        <f>G129*'Consolidated Budget(old one)'!$I$10</f>
        <v>0</v>
      </c>
      <c r="I129" s="88"/>
      <c r="J129" s="88"/>
      <c r="K129" s="30">
        <f t="shared" si="42"/>
        <v>0</v>
      </c>
      <c r="L129" s="31">
        <f t="shared" si="47"/>
        <v>0</v>
      </c>
      <c r="M129" s="87"/>
      <c r="N129" s="88"/>
      <c r="O129" s="88"/>
      <c r="P129" s="22">
        <f t="shared" si="59"/>
        <v>0</v>
      </c>
      <c r="Q129" s="23">
        <f t="shared" si="46"/>
        <v>0</v>
      </c>
    </row>
    <row r="130" spans="1:17" x14ac:dyDescent="0.25">
      <c r="A130" s="20" t="s">
        <v>460</v>
      </c>
      <c r="B130" s="111"/>
      <c r="C130" s="111"/>
      <c r="D130" s="93"/>
      <c r="E130" s="93"/>
      <c r="F130" s="92"/>
      <c r="G130" s="21">
        <f t="shared" si="58"/>
        <v>0</v>
      </c>
      <c r="H130" s="156">
        <f>G130*'Consolidated Budget(old one)'!$I$10</f>
        <v>0</v>
      </c>
      <c r="I130" s="88"/>
      <c r="J130" s="88"/>
      <c r="K130" s="30">
        <f t="shared" si="42"/>
        <v>0</v>
      </c>
      <c r="L130" s="31">
        <f t="shared" si="47"/>
        <v>0</v>
      </c>
      <c r="M130" s="87"/>
      <c r="N130" s="88"/>
      <c r="O130" s="88"/>
      <c r="P130" s="22">
        <f t="shared" si="59"/>
        <v>0</v>
      </c>
      <c r="Q130" s="23">
        <f t="shared" si="46"/>
        <v>0</v>
      </c>
    </row>
    <row r="131" spans="1:17" x14ac:dyDescent="0.25">
      <c r="A131" s="20" t="s">
        <v>461</v>
      </c>
      <c r="B131" s="111"/>
      <c r="C131" s="111"/>
      <c r="D131" s="93"/>
      <c r="E131" s="93"/>
      <c r="F131" s="92"/>
      <c r="G131" s="21">
        <f t="shared" si="58"/>
        <v>0</v>
      </c>
      <c r="H131" s="156">
        <f>G131*'Consolidated Budget(old one)'!$I$10</f>
        <v>0</v>
      </c>
      <c r="I131" s="88"/>
      <c r="J131" s="88"/>
      <c r="K131" s="30">
        <f t="shared" ref="K131:K162" si="60">H131-J131</f>
        <v>0</v>
      </c>
      <c r="L131" s="31">
        <f t="shared" si="47"/>
        <v>0</v>
      </c>
      <c r="M131" s="87"/>
      <c r="N131" s="88"/>
      <c r="O131" s="88"/>
      <c r="P131" s="22">
        <f t="shared" si="59"/>
        <v>0</v>
      </c>
      <c r="Q131" s="23">
        <f t="shared" si="46"/>
        <v>0</v>
      </c>
    </row>
    <row r="132" spans="1:17" x14ac:dyDescent="0.25">
      <c r="A132" s="20" t="s">
        <v>462</v>
      </c>
      <c r="B132" s="111"/>
      <c r="C132" s="111"/>
      <c r="D132" s="93"/>
      <c r="E132" s="93"/>
      <c r="F132" s="92"/>
      <c r="G132" s="21">
        <f t="shared" si="58"/>
        <v>0</v>
      </c>
      <c r="H132" s="156">
        <f>G132*'Consolidated Budget(old one)'!$I$10</f>
        <v>0</v>
      </c>
      <c r="I132" s="88"/>
      <c r="J132" s="88"/>
      <c r="K132" s="30">
        <f t="shared" si="60"/>
        <v>0</v>
      </c>
      <c r="L132" s="31"/>
      <c r="M132" s="87"/>
      <c r="N132" s="88"/>
      <c r="O132" s="88"/>
      <c r="P132" s="22">
        <f t="shared" si="59"/>
        <v>0</v>
      </c>
      <c r="Q132" s="23"/>
    </row>
    <row r="133" spans="1:17" x14ac:dyDescent="0.25">
      <c r="A133" s="20" t="s">
        <v>463</v>
      </c>
      <c r="B133" s="111"/>
      <c r="C133" s="111"/>
      <c r="D133" s="93"/>
      <c r="E133" s="93"/>
      <c r="F133" s="92"/>
      <c r="G133" s="21">
        <f t="shared" si="58"/>
        <v>0</v>
      </c>
      <c r="H133" s="156">
        <f>G133*'Consolidated Budget(old one)'!$I$10</f>
        <v>0</v>
      </c>
      <c r="I133" s="88"/>
      <c r="J133" s="88"/>
      <c r="K133" s="30">
        <f t="shared" si="60"/>
        <v>0</v>
      </c>
      <c r="L133" s="31"/>
      <c r="M133" s="87"/>
      <c r="N133" s="88"/>
      <c r="O133" s="88"/>
      <c r="P133" s="22">
        <f t="shared" si="59"/>
        <v>0</v>
      </c>
      <c r="Q133" s="23"/>
    </row>
    <row r="134" spans="1:17" x14ac:dyDescent="0.25">
      <c r="A134" s="20" t="s">
        <v>464</v>
      </c>
      <c r="B134" s="111"/>
      <c r="C134" s="111"/>
      <c r="D134" s="93"/>
      <c r="E134" s="93"/>
      <c r="F134" s="92"/>
      <c r="G134" s="21">
        <f t="shared" si="58"/>
        <v>0</v>
      </c>
      <c r="H134" s="156">
        <f>G134*'Consolidated Budget(old one)'!$I$10</f>
        <v>0</v>
      </c>
      <c r="I134" s="88"/>
      <c r="J134" s="88"/>
      <c r="K134" s="30">
        <f t="shared" si="60"/>
        <v>0</v>
      </c>
      <c r="L134" s="31"/>
      <c r="M134" s="87"/>
      <c r="N134" s="88"/>
      <c r="O134" s="88"/>
      <c r="P134" s="22">
        <f t="shared" si="59"/>
        <v>0</v>
      </c>
      <c r="Q134" s="23"/>
    </row>
    <row r="135" spans="1:17" ht="13" x14ac:dyDescent="0.25">
      <c r="A135" s="24" t="s">
        <v>290</v>
      </c>
      <c r="B135" s="25" t="s">
        <v>48</v>
      </c>
      <c r="C135" s="25"/>
      <c r="D135" s="963"/>
      <c r="E135" s="963"/>
      <c r="F135" s="963"/>
      <c r="G135" s="26">
        <f>SUM(G136:G143)</f>
        <v>0</v>
      </c>
      <c r="H135" s="26">
        <f>SUM(H136:H143)</f>
        <v>0</v>
      </c>
      <c r="I135" s="26">
        <f t="shared" ref="I135:J135" si="61">SUM(I136:I140)</f>
        <v>0</v>
      </c>
      <c r="J135" s="26">
        <f t="shared" si="61"/>
        <v>0</v>
      </c>
      <c r="K135" s="36">
        <f t="shared" si="60"/>
        <v>0</v>
      </c>
      <c r="L135" s="37">
        <f t="shared" si="47"/>
        <v>0</v>
      </c>
      <c r="M135" s="87"/>
      <c r="N135" s="26">
        <f t="shared" ref="N135:O135" si="62">SUM(N136:N140)</f>
        <v>0</v>
      </c>
      <c r="O135" s="26">
        <f t="shared" si="62"/>
        <v>0</v>
      </c>
      <c r="P135" s="36">
        <f>H135-O135</f>
        <v>0</v>
      </c>
      <c r="Q135" s="37">
        <f t="shared" si="46"/>
        <v>0</v>
      </c>
    </row>
    <row r="136" spans="1:17" x14ac:dyDescent="0.25">
      <c r="A136" s="20" t="s">
        <v>291</v>
      </c>
      <c r="B136" s="111"/>
      <c r="C136" s="111"/>
      <c r="D136" s="93"/>
      <c r="E136" s="93"/>
      <c r="F136" s="92"/>
      <c r="G136" s="21">
        <f t="shared" ref="G136:G143" si="63">E136*F136</f>
        <v>0</v>
      </c>
      <c r="H136" s="156">
        <f>G136*'Consolidated Budget(old one)'!$I$10</f>
        <v>0</v>
      </c>
      <c r="I136" s="88"/>
      <c r="J136" s="88"/>
      <c r="K136" s="30">
        <f t="shared" si="60"/>
        <v>0</v>
      </c>
      <c r="L136" s="31">
        <f t="shared" si="47"/>
        <v>0</v>
      </c>
      <c r="M136" s="87"/>
      <c r="N136" s="88"/>
      <c r="O136" s="88"/>
      <c r="P136" s="22">
        <f t="shared" ref="P136:P143" si="64">$H136-O136</f>
        <v>0</v>
      </c>
      <c r="Q136" s="23">
        <f t="shared" si="46"/>
        <v>0</v>
      </c>
    </row>
    <row r="137" spans="1:17" x14ac:dyDescent="0.25">
      <c r="A137" s="20" t="s">
        <v>293</v>
      </c>
      <c r="B137" s="111"/>
      <c r="C137" s="111"/>
      <c r="D137" s="93"/>
      <c r="E137" s="93"/>
      <c r="F137" s="92"/>
      <c r="G137" s="21">
        <f t="shared" si="63"/>
        <v>0</v>
      </c>
      <c r="H137" s="156">
        <f>G137*'Consolidated Budget(old one)'!$I$10</f>
        <v>0</v>
      </c>
      <c r="I137" s="88"/>
      <c r="J137" s="88"/>
      <c r="K137" s="30">
        <f t="shared" si="60"/>
        <v>0</v>
      </c>
      <c r="L137" s="31">
        <f t="shared" si="47"/>
        <v>0</v>
      </c>
      <c r="M137" s="87"/>
      <c r="N137" s="88"/>
      <c r="O137" s="88"/>
      <c r="P137" s="22">
        <f t="shared" si="64"/>
        <v>0</v>
      </c>
      <c r="Q137" s="23">
        <f t="shared" si="46"/>
        <v>0</v>
      </c>
    </row>
    <row r="138" spans="1:17" x14ac:dyDescent="0.25">
      <c r="A138" s="20" t="s">
        <v>295</v>
      </c>
      <c r="B138" s="111"/>
      <c r="C138" s="111"/>
      <c r="D138" s="93"/>
      <c r="E138" s="93"/>
      <c r="F138" s="92"/>
      <c r="G138" s="21">
        <f t="shared" si="63"/>
        <v>0</v>
      </c>
      <c r="H138" s="156">
        <f>G138*'Consolidated Budget(old one)'!$I$10</f>
        <v>0</v>
      </c>
      <c r="I138" s="88"/>
      <c r="J138" s="88"/>
      <c r="K138" s="30">
        <f t="shared" si="60"/>
        <v>0</v>
      </c>
      <c r="L138" s="31">
        <f t="shared" si="47"/>
        <v>0</v>
      </c>
      <c r="M138" s="87"/>
      <c r="N138" s="88"/>
      <c r="O138" s="88"/>
      <c r="P138" s="22">
        <f t="shared" si="64"/>
        <v>0</v>
      </c>
      <c r="Q138" s="23">
        <f t="shared" si="46"/>
        <v>0</v>
      </c>
    </row>
    <row r="139" spans="1:17" x14ac:dyDescent="0.25">
      <c r="A139" s="20" t="s">
        <v>297</v>
      </c>
      <c r="B139" s="111"/>
      <c r="C139" s="111"/>
      <c r="D139" s="93"/>
      <c r="E139" s="93"/>
      <c r="F139" s="92"/>
      <c r="G139" s="21">
        <f t="shared" si="63"/>
        <v>0</v>
      </c>
      <c r="H139" s="156">
        <f>G139*'Consolidated Budget(old one)'!$I$10</f>
        <v>0</v>
      </c>
      <c r="I139" s="88"/>
      <c r="J139" s="88"/>
      <c r="K139" s="30">
        <f t="shared" si="60"/>
        <v>0</v>
      </c>
      <c r="L139" s="31">
        <f t="shared" si="47"/>
        <v>0</v>
      </c>
      <c r="M139" s="87"/>
      <c r="N139" s="88"/>
      <c r="O139" s="88"/>
      <c r="P139" s="22">
        <f t="shared" si="64"/>
        <v>0</v>
      </c>
      <c r="Q139" s="23">
        <f t="shared" si="46"/>
        <v>0</v>
      </c>
    </row>
    <row r="140" spans="1:17" x14ac:dyDescent="0.25">
      <c r="A140" s="20" t="s">
        <v>299</v>
      </c>
      <c r="B140" s="111"/>
      <c r="C140" s="111"/>
      <c r="D140" s="93"/>
      <c r="E140" s="93"/>
      <c r="F140" s="92"/>
      <c r="G140" s="21">
        <f t="shared" si="63"/>
        <v>0</v>
      </c>
      <c r="H140" s="156">
        <f>G140*'Consolidated Budget(old one)'!$I$10</f>
        <v>0</v>
      </c>
      <c r="I140" s="88"/>
      <c r="J140" s="88"/>
      <c r="K140" s="30">
        <f t="shared" si="60"/>
        <v>0</v>
      </c>
      <c r="L140" s="31">
        <f t="shared" si="47"/>
        <v>0</v>
      </c>
      <c r="M140" s="87"/>
      <c r="N140" s="88"/>
      <c r="O140" s="88"/>
      <c r="P140" s="22">
        <f t="shared" si="64"/>
        <v>0</v>
      </c>
      <c r="Q140" s="23">
        <f t="shared" si="46"/>
        <v>0</v>
      </c>
    </row>
    <row r="141" spans="1:17" x14ac:dyDescent="0.25">
      <c r="A141" s="20" t="s">
        <v>300</v>
      </c>
      <c r="B141" s="111"/>
      <c r="C141" s="111"/>
      <c r="D141" s="93"/>
      <c r="E141" s="93"/>
      <c r="F141" s="92"/>
      <c r="G141" s="21">
        <f t="shared" si="63"/>
        <v>0</v>
      </c>
      <c r="H141" s="156">
        <f>G141*'Consolidated Budget(old one)'!$I$10</f>
        <v>0</v>
      </c>
      <c r="I141" s="88"/>
      <c r="J141" s="88"/>
      <c r="K141" s="30">
        <f t="shared" si="60"/>
        <v>0</v>
      </c>
      <c r="L141" s="31"/>
      <c r="M141" s="87"/>
      <c r="N141" s="88"/>
      <c r="O141" s="88"/>
      <c r="P141" s="22">
        <f t="shared" si="64"/>
        <v>0</v>
      </c>
      <c r="Q141" s="23"/>
    </row>
    <row r="142" spans="1:17" x14ac:dyDescent="0.25">
      <c r="A142" s="20" t="s">
        <v>301</v>
      </c>
      <c r="B142" s="111"/>
      <c r="C142" s="111"/>
      <c r="D142" s="93"/>
      <c r="E142" s="93"/>
      <c r="F142" s="92"/>
      <c r="G142" s="21">
        <f t="shared" si="63"/>
        <v>0</v>
      </c>
      <c r="H142" s="156">
        <f>G142*'Consolidated Budget(old one)'!$I$10</f>
        <v>0</v>
      </c>
      <c r="I142" s="88"/>
      <c r="J142" s="88"/>
      <c r="K142" s="30">
        <f t="shared" si="60"/>
        <v>0</v>
      </c>
      <c r="L142" s="31"/>
      <c r="M142" s="87"/>
      <c r="N142" s="88"/>
      <c r="O142" s="88"/>
      <c r="P142" s="22">
        <f t="shared" si="64"/>
        <v>0</v>
      </c>
      <c r="Q142" s="23"/>
    </row>
    <row r="143" spans="1:17" x14ac:dyDescent="0.25">
      <c r="A143" s="20" t="s">
        <v>302</v>
      </c>
      <c r="B143" s="111"/>
      <c r="C143" s="111"/>
      <c r="D143" s="93"/>
      <c r="E143" s="93"/>
      <c r="F143" s="92"/>
      <c r="G143" s="21">
        <f t="shared" si="63"/>
        <v>0</v>
      </c>
      <c r="H143" s="156">
        <f>G143*'Consolidated Budget(old one)'!$I$10</f>
        <v>0</v>
      </c>
      <c r="I143" s="88"/>
      <c r="J143" s="88"/>
      <c r="K143" s="30">
        <f t="shared" si="60"/>
        <v>0</v>
      </c>
      <c r="L143" s="31"/>
      <c r="M143" s="87"/>
      <c r="N143" s="88"/>
      <c r="O143" s="88"/>
      <c r="P143" s="22">
        <f t="shared" si="64"/>
        <v>0</v>
      </c>
      <c r="Q143" s="23"/>
    </row>
    <row r="144" spans="1:17" ht="13" x14ac:dyDescent="0.25">
      <c r="A144" s="24" t="s">
        <v>49</v>
      </c>
      <c r="B144" s="25" t="s">
        <v>50</v>
      </c>
      <c r="C144" s="25"/>
      <c r="D144" s="963"/>
      <c r="E144" s="963"/>
      <c r="F144" s="963"/>
      <c r="G144" s="26">
        <f>SUM(G145:G152)</f>
        <v>0</v>
      </c>
      <c r="H144" s="26">
        <f>SUM(H145:H152)</f>
        <v>0</v>
      </c>
      <c r="I144" s="26">
        <f t="shared" ref="I144:J144" si="65">SUM(I145:I149)</f>
        <v>0</v>
      </c>
      <c r="J144" s="26">
        <f t="shared" si="65"/>
        <v>0</v>
      </c>
      <c r="K144" s="36">
        <f t="shared" si="60"/>
        <v>0</v>
      </c>
      <c r="L144" s="37">
        <f t="shared" ref="L144:L149" si="66">IFERROR(K144/$H144,0)</f>
        <v>0</v>
      </c>
      <c r="M144" s="87"/>
      <c r="N144" s="26">
        <f t="shared" ref="N144:O144" si="67">SUM(N145:N149)</f>
        <v>0</v>
      </c>
      <c r="O144" s="26">
        <f t="shared" si="67"/>
        <v>0</v>
      </c>
      <c r="P144" s="36">
        <f>H144-O144</f>
        <v>0</v>
      </c>
      <c r="Q144" s="37">
        <f t="shared" si="46"/>
        <v>0</v>
      </c>
    </row>
    <row r="145" spans="1:17" x14ac:dyDescent="0.25">
      <c r="A145" s="20" t="s">
        <v>303</v>
      </c>
      <c r="B145" s="111"/>
      <c r="C145" s="111"/>
      <c r="D145" s="93"/>
      <c r="E145" s="93"/>
      <c r="F145" s="92"/>
      <c r="G145" s="21">
        <f t="shared" ref="G145:G152" si="68">E145*F145</f>
        <v>0</v>
      </c>
      <c r="H145" s="156">
        <f>G145*'Consolidated Budget(old one)'!$I$10</f>
        <v>0</v>
      </c>
      <c r="I145" s="88"/>
      <c r="J145" s="88"/>
      <c r="K145" s="30">
        <f t="shared" si="60"/>
        <v>0</v>
      </c>
      <c r="L145" s="31">
        <f t="shared" si="66"/>
        <v>0</v>
      </c>
      <c r="M145" s="87"/>
      <c r="N145" s="88"/>
      <c r="O145" s="88"/>
      <c r="P145" s="22">
        <f t="shared" ref="P145:P152" si="69">$H145-O145</f>
        <v>0</v>
      </c>
      <c r="Q145" s="23">
        <f t="shared" si="46"/>
        <v>0</v>
      </c>
    </row>
    <row r="146" spans="1:17" x14ac:dyDescent="0.25">
      <c r="A146" s="20" t="s">
        <v>305</v>
      </c>
      <c r="B146" s="111"/>
      <c r="C146" s="111"/>
      <c r="D146" s="93"/>
      <c r="E146" s="93"/>
      <c r="F146" s="92"/>
      <c r="G146" s="21">
        <f t="shared" si="68"/>
        <v>0</v>
      </c>
      <c r="H146" s="156">
        <f>G146*'Consolidated Budget(old one)'!$I$10</f>
        <v>0</v>
      </c>
      <c r="I146" s="88"/>
      <c r="J146" s="88"/>
      <c r="K146" s="30">
        <f t="shared" si="60"/>
        <v>0</v>
      </c>
      <c r="L146" s="31">
        <f t="shared" si="66"/>
        <v>0</v>
      </c>
      <c r="M146" s="87"/>
      <c r="N146" s="88"/>
      <c r="O146" s="88"/>
      <c r="P146" s="22">
        <f t="shared" si="69"/>
        <v>0</v>
      </c>
      <c r="Q146" s="23">
        <f t="shared" si="46"/>
        <v>0</v>
      </c>
    </row>
    <row r="147" spans="1:17" x14ac:dyDescent="0.25">
      <c r="A147" s="20" t="s">
        <v>306</v>
      </c>
      <c r="B147" s="111"/>
      <c r="C147" s="111"/>
      <c r="D147" s="93"/>
      <c r="E147" s="93"/>
      <c r="F147" s="92"/>
      <c r="G147" s="21">
        <f t="shared" si="68"/>
        <v>0</v>
      </c>
      <c r="H147" s="156">
        <f>G147*'Consolidated Budget(old one)'!$I$10</f>
        <v>0</v>
      </c>
      <c r="I147" s="88"/>
      <c r="J147" s="88"/>
      <c r="K147" s="30">
        <f t="shared" si="60"/>
        <v>0</v>
      </c>
      <c r="L147" s="31">
        <f t="shared" si="66"/>
        <v>0</v>
      </c>
      <c r="M147" s="87"/>
      <c r="N147" s="88"/>
      <c r="O147" s="88"/>
      <c r="P147" s="22">
        <f t="shared" si="69"/>
        <v>0</v>
      </c>
      <c r="Q147" s="23">
        <f t="shared" si="46"/>
        <v>0</v>
      </c>
    </row>
    <row r="148" spans="1:17" x14ac:dyDescent="0.25">
      <c r="A148" s="20" t="s">
        <v>307</v>
      </c>
      <c r="B148" s="111"/>
      <c r="C148" s="111"/>
      <c r="D148" s="93"/>
      <c r="E148" s="93"/>
      <c r="F148" s="92"/>
      <c r="G148" s="21">
        <f t="shared" si="68"/>
        <v>0</v>
      </c>
      <c r="H148" s="156">
        <f>G148*'Consolidated Budget(old one)'!$I$10</f>
        <v>0</v>
      </c>
      <c r="I148" s="88"/>
      <c r="J148" s="88"/>
      <c r="K148" s="30">
        <f t="shared" si="60"/>
        <v>0</v>
      </c>
      <c r="L148" s="31">
        <f t="shared" si="66"/>
        <v>0</v>
      </c>
      <c r="M148" s="87"/>
      <c r="N148" s="88"/>
      <c r="O148" s="88"/>
      <c r="P148" s="22">
        <f t="shared" si="69"/>
        <v>0</v>
      </c>
      <c r="Q148" s="23">
        <f t="shared" si="46"/>
        <v>0</v>
      </c>
    </row>
    <row r="149" spans="1:17" x14ac:dyDescent="0.25">
      <c r="A149" s="20" t="s">
        <v>308</v>
      </c>
      <c r="B149" s="111"/>
      <c r="C149" s="111"/>
      <c r="D149" s="93"/>
      <c r="E149" s="93"/>
      <c r="F149" s="92"/>
      <c r="G149" s="21">
        <f t="shared" si="68"/>
        <v>0</v>
      </c>
      <c r="H149" s="156">
        <f>G149*'Consolidated Budget(old one)'!$I$10</f>
        <v>0</v>
      </c>
      <c r="I149" s="88"/>
      <c r="J149" s="88"/>
      <c r="K149" s="30">
        <f t="shared" si="60"/>
        <v>0</v>
      </c>
      <c r="L149" s="31">
        <f t="shared" si="66"/>
        <v>0</v>
      </c>
      <c r="M149" s="87"/>
      <c r="N149" s="88"/>
      <c r="O149" s="88"/>
      <c r="P149" s="22">
        <f t="shared" si="69"/>
        <v>0</v>
      </c>
      <c r="Q149" s="23">
        <f t="shared" si="46"/>
        <v>0</v>
      </c>
    </row>
    <row r="150" spans="1:17" x14ac:dyDescent="0.25">
      <c r="A150" s="20" t="s">
        <v>309</v>
      </c>
      <c r="B150" s="111"/>
      <c r="C150" s="111"/>
      <c r="D150" s="93"/>
      <c r="E150" s="93"/>
      <c r="F150" s="92"/>
      <c r="G150" s="21">
        <f t="shared" si="68"/>
        <v>0</v>
      </c>
      <c r="H150" s="156">
        <f>G150*'Consolidated Budget(old one)'!$I$10</f>
        <v>0</v>
      </c>
      <c r="I150" s="88"/>
      <c r="J150" s="88"/>
      <c r="K150" s="30">
        <f t="shared" si="60"/>
        <v>0</v>
      </c>
      <c r="L150" s="31"/>
      <c r="M150" s="87"/>
      <c r="N150" s="88"/>
      <c r="O150" s="88"/>
      <c r="P150" s="22">
        <f t="shared" si="69"/>
        <v>0</v>
      </c>
      <c r="Q150" s="23"/>
    </row>
    <row r="151" spans="1:17" x14ac:dyDescent="0.25">
      <c r="A151" s="20" t="s">
        <v>310</v>
      </c>
      <c r="B151" s="111"/>
      <c r="C151" s="111"/>
      <c r="D151" s="93"/>
      <c r="E151" s="93"/>
      <c r="F151" s="92"/>
      <c r="G151" s="21">
        <f t="shared" si="68"/>
        <v>0</v>
      </c>
      <c r="H151" s="156">
        <f>G151*'Consolidated Budget(old one)'!$I$10</f>
        <v>0</v>
      </c>
      <c r="I151" s="88"/>
      <c r="J151" s="88"/>
      <c r="K151" s="30">
        <f t="shared" si="60"/>
        <v>0</v>
      </c>
      <c r="L151" s="31"/>
      <c r="M151" s="87"/>
      <c r="N151" s="88"/>
      <c r="O151" s="88"/>
      <c r="P151" s="22">
        <f t="shared" si="69"/>
        <v>0</v>
      </c>
      <c r="Q151" s="23"/>
    </row>
    <row r="152" spans="1:17" x14ac:dyDescent="0.25">
      <c r="A152" s="20" t="s">
        <v>311</v>
      </c>
      <c r="B152" s="111"/>
      <c r="C152" s="111"/>
      <c r="D152" s="93"/>
      <c r="E152" s="93"/>
      <c r="F152" s="92"/>
      <c r="G152" s="21">
        <f t="shared" si="68"/>
        <v>0</v>
      </c>
      <c r="H152" s="156">
        <f>G152*'Consolidated Budget(old one)'!$I$10</f>
        <v>0</v>
      </c>
      <c r="I152" s="88"/>
      <c r="J152" s="88"/>
      <c r="K152" s="30">
        <f t="shared" si="60"/>
        <v>0</v>
      </c>
      <c r="L152" s="31"/>
      <c r="M152" s="87"/>
      <c r="N152" s="88"/>
      <c r="O152" s="88"/>
      <c r="P152" s="22">
        <f t="shared" si="69"/>
        <v>0</v>
      </c>
      <c r="Q152" s="23"/>
    </row>
    <row r="153" spans="1:17" ht="13" x14ac:dyDescent="0.25">
      <c r="A153" s="24" t="s">
        <v>51</v>
      </c>
      <c r="B153" s="91"/>
      <c r="C153" s="91"/>
      <c r="D153" s="963"/>
      <c r="E153" s="963"/>
      <c r="F153" s="963"/>
      <c r="G153" s="26">
        <f>SUM(G154:G161)</f>
        <v>0</v>
      </c>
      <c r="H153" s="26">
        <f>SUM(H154:H161)</f>
        <v>0</v>
      </c>
      <c r="I153" s="26">
        <f t="shared" ref="I153:J153" si="70">SUM(I154:I158)</f>
        <v>0</v>
      </c>
      <c r="J153" s="26">
        <f t="shared" si="70"/>
        <v>0</v>
      </c>
      <c r="K153" s="36">
        <f t="shared" si="60"/>
        <v>0</v>
      </c>
      <c r="L153" s="37">
        <f t="shared" ref="L153:L158" si="71">IFERROR(K153/$H153,0)</f>
        <v>0</v>
      </c>
      <c r="M153" s="87"/>
      <c r="N153" s="26">
        <f t="shared" ref="N153:O153" si="72">SUM(N154:N158)</f>
        <v>0</v>
      </c>
      <c r="O153" s="26">
        <f t="shared" si="72"/>
        <v>0</v>
      </c>
      <c r="P153" s="36">
        <f>H153-O153</f>
        <v>0</v>
      </c>
      <c r="Q153" s="37">
        <f t="shared" si="46"/>
        <v>0</v>
      </c>
    </row>
    <row r="154" spans="1:17" x14ac:dyDescent="0.25">
      <c r="A154" s="20" t="s">
        <v>312</v>
      </c>
      <c r="B154" s="111"/>
      <c r="C154" s="111"/>
      <c r="D154" s="93"/>
      <c r="E154" s="93"/>
      <c r="F154" s="92"/>
      <c r="G154" s="21">
        <f t="shared" ref="G154:G161" si="73">E154*F154</f>
        <v>0</v>
      </c>
      <c r="H154" s="156">
        <f>G154*'Consolidated Budget(old one)'!$I$10</f>
        <v>0</v>
      </c>
      <c r="I154" s="88"/>
      <c r="J154" s="88"/>
      <c r="K154" s="30">
        <f t="shared" si="60"/>
        <v>0</v>
      </c>
      <c r="L154" s="31">
        <f t="shared" si="71"/>
        <v>0</v>
      </c>
      <c r="M154" s="87"/>
      <c r="N154" s="88"/>
      <c r="O154" s="88"/>
      <c r="P154" s="22">
        <f t="shared" ref="P154:P161" si="74">$H154-O154</f>
        <v>0</v>
      </c>
      <c r="Q154" s="23">
        <f t="shared" si="46"/>
        <v>0</v>
      </c>
    </row>
    <row r="155" spans="1:17" x14ac:dyDescent="0.25">
      <c r="A155" s="20" t="s">
        <v>313</v>
      </c>
      <c r="B155" s="111"/>
      <c r="C155" s="111"/>
      <c r="D155" s="93"/>
      <c r="E155" s="93"/>
      <c r="F155" s="92"/>
      <c r="G155" s="21">
        <f t="shared" si="73"/>
        <v>0</v>
      </c>
      <c r="H155" s="156">
        <f>G155*'Consolidated Budget(old one)'!$I$10</f>
        <v>0</v>
      </c>
      <c r="I155" s="88"/>
      <c r="J155" s="88"/>
      <c r="K155" s="30">
        <f t="shared" si="60"/>
        <v>0</v>
      </c>
      <c r="L155" s="31">
        <f t="shared" si="71"/>
        <v>0</v>
      </c>
      <c r="M155" s="87"/>
      <c r="N155" s="88"/>
      <c r="O155" s="88"/>
      <c r="P155" s="22">
        <f t="shared" si="74"/>
        <v>0</v>
      </c>
      <c r="Q155" s="23">
        <f t="shared" si="46"/>
        <v>0</v>
      </c>
    </row>
    <row r="156" spans="1:17" x14ac:dyDescent="0.25">
      <c r="A156" s="20" t="s">
        <v>314</v>
      </c>
      <c r="B156" s="111"/>
      <c r="C156" s="111"/>
      <c r="D156" s="93"/>
      <c r="E156" s="93"/>
      <c r="F156" s="92"/>
      <c r="G156" s="21">
        <f t="shared" si="73"/>
        <v>0</v>
      </c>
      <c r="H156" s="156">
        <f>G156*'Consolidated Budget(old one)'!$I$10</f>
        <v>0</v>
      </c>
      <c r="I156" s="88"/>
      <c r="J156" s="88"/>
      <c r="K156" s="30">
        <f t="shared" si="60"/>
        <v>0</v>
      </c>
      <c r="L156" s="31">
        <f t="shared" si="71"/>
        <v>0</v>
      </c>
      <c r="M156" s="87"/>
      <c r="N156" s="88"/>
      <c r="O156" s="88"/>
      <c r="P156" s="22">
        <f t="shared" si="74"/>
        <v>0</v>
      </c>
      <c r="Q156" s="23">
        <f t="shared" si="46"/>
        <v>0</v>
      </c>
    </row>
    <row r="157" spans="1:17" x14ac:dyDescent="0.25">
      <c r="A157" s="20" t="s">
        <v>315</v>
      </c>
      <c r="B157" s="111"/>
      <c r="C157" s="111"/>
      <c r="D157" s="93"/>
      <c r="E157" s="93"/>
      <c r="F157" s="92"/>
      <c r="G157" s="21">
        <f t="shared" si="73"/>
        <v>0</v>
      </c>
      <c r="H157" s="156">
        <f>G157*'Consolidated Budget(old one)'!$I$10</f>
        <v>0</v>
      </c>
      <c r="I157" s="88"/>
      <c r="J157" s="88"/>
      <c r="K157" s="30">
        <f t="shared" si="60"/>
        <v>0</v>
      </c>
      <c r="L157" s="31">
        <f t="shared" si="71"/>
        <v>0</v>
      </c>
      <c r="M157" s="87"/>
      <c r="N157" s="88"/>
      <c r="O157" s="88"/>
      <c r="P157" s="22">
        <f t="shared" si="74"/>
        <v>0</v>
      </c>
      <c r="Q157" s="23">
        <f t="shared" si="46"/>
        <v>0</v>
      </c>
    </row>
    <row r="158" spans="1:17" x14ac:dyDescent="0.25">
      <c r="A158" s="20" t="s">
        <v>316</v>
      </c>
      <c r="B158" s="111"/>
      <c r="C158" s="111"/>
      <c r="D158" s="93"/>
      <c r="E158" s="93"/>
      <c r="F158" s="92"/>
      <c r="G158" s="21">
        <f t="shared" si="73"/>
        <v>0</v>
      </c>
      <c r="H158" s="156">
        <f>G158*'Consolidated Budget(old one)'!$I$10</f>
        <v>0</v>
      </c>
      <c r="I158" s="88"/>
      <c r="J158" s="88"/>
      <c r="K158" s="30">
        <f t="shared" si="60"/>
        <v>0</v>
      </c>
      <c r="L158" s="31">
        <f t="shared" si="71"/>
        <v>0</v>
      </c>
      <c r="M158" s="87"/>
      <c r="N158" s="88"/>
      <c r="O158" s="88"/>
      <c r="P158" s="22">
        <f t="shared" si="74"/>
        <v>0</v>
      </c>
      <c r="Q158" s="23">
        <f t="shared" si="46"/>
        <v>0</v>
      </c>
    </row>
    <row r="159" spans="1:17" x14ac:dyDescent="0.25">
      <c r="A159" s="20" t="s">
        <v>317</v>
      </c>
      <c r="B159" s="111"/>
      <c r="C159" s="111"/>
      <c r="D159" s="93"/>
      <c r="E159" s="93"/>
      <c r="F159" s="92"/>
      <c r="G159" s="21">
        <f t="shared" si="73"/>
        <v>0</v>
      </c>
      <c r="H159" s="156">
        <f>G159*'Consolidated Budget(old one)'!$I$10</f>
        <v>0</v>
      </c>
      <c r="I159" s="88"/>
      <c r="J159" s="88"/>
      <c r="K159" s="30">
        <f t="shared" si="60"/>
        <v>0</v>
      </c>
      <c r="L159" s="31"/>
      <c r="M159" s="87"/>
      <c r="N159" s="88"/>
      <c r="O159" s="88"/>
      <c r="P159" s="22">
        <f t="shared" si="74"/>
        <v>0</v>
      </c>
      <c r="Q159" s="23"/>
    </row>
    <row r="160" spans="1:17" x14ac:dyDescent="0.25">
      <c r="A160" s="20" t="s">
        <v>318</v>
      </c>
      <c r="B160" s="111"/>
      <c r="C160" s="111"/>
      <c r="D160" s="93"/>
      <c r="E160" s="93"/>
      <c r="F160" s="92"/>
      <c r="G160" s="21">
        <f t="shared" si="73"/>
        <v>0</v>
      </c>
      <c r="H160" s="156">
        <f>G160*'Consolidated Budget(old one)'!$I$10</f>
        <v>0</v>
      </c>
      <c r="I160" s="88"/>
      <c r="J160" s="88"/>
      <c r="K160" s="30">
        <f t="shared" si="60"/>
        <v>0</v>
      </c>
      <c r="L160" s="31"/>
      <c r="M160" s="87"/>
      <c r="N160" s="88"/>
      <c r="O160" s="88"/>
      <c r="P160" s="22">
        <f t="shared" si="74"/>
        <v>0</v>
      </c>
      <c r="Q160" s="23"/>
    </row>
    <row r="161" spans="1:17" x14ac:dyDescent="0.25">
      <c r="A161" s="20" t="s">
        <v>319</v>
      </c>
      <c r="B161" s="111"/>
      <c r="C161" s="111"/>
      <c r="D161" s="93"/>
      <c r="E161" s="93"/>
      <c r="F161" s="92"/>
      <c r="G161" s="21">
        <f t="shared" si="73"/>
        <v>0</v>
      </c>
      <c r="H161" s="156">
        <f>G161*'Consolidated Budget(old one)'!$I$10</f>
        <v>0</v>
      </c>
      <c r="I161" s="88"/>
      <c r="J161" s="88"/>
      <c r="K161" s="30">
        <f t="shared" si="60"/>
        <v>0</v>
      </c>
      <c r="L161" s="31"/>
      <c r="M161" s="87"/>
      <c r="N161" s="88"/>
      <c r="O161" s="88"/>
      <c r="P161" s="22">
        <f t="shared" si="74"/>
        <v>0</v>
      </c>
      <c r="Q161" s="23"/>
    </row>
    <row r="162" spans="1:17" ht="22.4" customHeight="1" x14ac:dyDescent="0.25">
      <c r="A162" s="964" t="s">
        <v>320</v>
      </c>
      <c r="B162" s="964"/>
      <c r="C162" s="964"/>
      <c r="D162" s="964"/>
      <c r="E162" s="964"/>
      <c r="F162" s="964"/>
      <c r="G162" s="34">
        <f>G36+G45+G54+G63+G72+G81+G90+G99+G108+G117+G126+G135+G144+G153</f>
        <v>0</v>
      </c>
      <c r="H162" s="34">
        <f>H36+H45+H54+H63+H72+H81+H90+H99+H108+H117+H126+H135+H144+H153</f>
        <v>0</v>
      </c>
      <c r="I162" s="34">
        <f>I36+I45+I54+I63+I72+I81+I90+I99+I108+I117+I126+I135</f>
        <v>0</v>
      </c>
      <c r="J162" s="34">
        <f>J36+J45+J54+J63+J72+J81+J90+J99+J108+J117+J126+J135+J144+J153</f>
        <v>0</v>
      </c>
      <c r="K162" s="34">
        <f t="shared" si="60"/>
        <v>0</v>
      </c>
      <c r="L162" s="35">
        <f t="shared" si="47"/>
        <v>0</v>
      </c>
      <c r="M162" s="87"/>
      <c r="N162" s="34">
        <f>N36+N45+N54+N63+N72+N81+N90+N99+N108+N117+N126+N135+N144+N153</f>
        <v>0</v>
      </c>
      <c r="O162" s="34">
        <f>O36+O45+O54+O63+O72+O81+O90+O99+O108+O117+O126+O135+O144+O153</f>
        <v>0</v>
      </c>
      <c r="P162" s="34">
        <f>H162-O162</f>
        <v>0</v>
      </c>
      <c r="Q162" s="35">
        <f>IFERROR(P162/$H162,0)</f>
        <v>0</v>
      </c>
    </row>
    <row r="163" spans="1:17" ht="29.9" customHeight="1" x14ac:dyDescent="0.25">
      <c r="A163" s="128">
        <v>3</v>
      </c>
      <c r="B163" s="908" t="s">
        <v>465</v>
      </c>
      <c r="C163" s="908"/>
      <c r="D163" s="908"/>
      <c r="E163" s="908"/>
      <c r="F163" s="908"/>
      <c r="G163" s="908"/>
      <c r="H163" s="908"/>
      <c r="I163" s="80"/>
      <c r="J163" s="98"/>
      <c r="K163" s="98"/>
      <c r="L163" s="99"/>
      <c r="M163" s="87"/>
      <c r="N163" s="80"/>
      <c r="O163" s="98"/>
      <c r="P163" s="160">
        <f>M163-O163</f>
        <v>0</v>
      </c>
      <c r="Q163" s="161">
        <f t="shared" si="46"/>
        <v>0</v>
      </c>
    </row>
    <row r="164" spans="1:17" ht="13" x14ac:dyDescent="0.25">
      <c r="A164" s="24" t="s">
        <v>391</v>
      </c>
      <c r="B164" s="25" t="s">
        <v>54</v>
      </c>
      <c r="C164" s="25"/>
      <c r="D164" s="963"/>
      <c r="E164" s="963"/>
      <c r="F164" s="963"/>
      <c r="G164" s="26">
        <f>SUM(G165:G167)</f>
        <v>0</v>
      </c>
      <c r="H164" s="26">
        <f>SUM(H165:H167)</f>
        <v>0</v>
      </c>
      <c r="I164" s="38"/>
      <c r="J164" s="26"/>
      <c r="K164" s="36">
        <f t="shared" ref="K164:K203" si="75">H164-J164</f>
        <v>0</v>
      </c>
      <c r="L164" s="37">
        <f t="shared" si="47"/>
        <v>0</v>
      </c>
      <c r="M164" s="87"/>
      <c r="N164" s="38"/>
      <c r="O164" s="26"/>
      <c r="P164" s="36">
        <f>H164-O164</f>
        <v>0</v>
      </c>
      <c r="Q164" s="37">
        <f t="shared" si="46"/>
        <v>0</v>
      </c>
    </row>
    <row r="165" spans="1:17" x14ac:dyDescent="0.25">
      <c r="A165" s="20" t="s">
        <v>466</v>
      </c>
      <c r="B165" s="111"/>
      <c r="C165" s="111"/>
      <c r="D165" s="93"/>
      <c r="E165" s="93"/>
      <c r="F165" s="92"/>
      <c r="G165" s="21">
        <f t="shared" ref="G165:G167" si="76">E165*F165</f>
        <v>0</v>
      </c>
      <c r="H165" s="156">
        <f>G165*'Consolidated Budget(old one)'!$I$10</f>
        <v>0</v>
      </c>
      <c r="I165" s="88"/>
      <c r="J165" s="88"/>
      <c r="K165" s="30">
        <f t="shared" si="75"/>
        <v>0</v>
      </c>
      <c r="L165" s="31">
        <f t="shared" si="47"/>
        <v>0</v>
      </c>
      <c r="M165" s="87"/>
      <c r="N165" s="88"/>
      <c r="O165" s="88"/>
      <c r="P165" s="22">
        <f>$H165-O165</f>
        <v>0</v>
      </c>
      <c r="Q165" s="23">
        <f t="shared" ref="Q165:Q203" si="77">IFERROR(P165/$H165,0)</f>
        <v>0</v>
      </c>
    </row>
    <row r="166" spans="1:17" x14ac:dyDescent="0.25">
      <c r="A166" s="20" t="s">
        <v>467</v>
      </c>
      <c r="B166" s="111"/>
      <c r="C166" s="111"/>
      <c r="D166" s="93"/>
      <c r="E166" s="93"/>
      <c r="F166" s="92"/>
      <c r="G166" s="21">
        <f t="shared" si="76"/>
        <v>0</v>
      </c>
      <c r="H166" s="156">
        <f>G166*'Consolidated Budget(old one)'!$I$10</f>
        <v>0</v>
      </c>
      <c r="I166" s="88"/>
      <c r="J166" s="88"/>
      <c r="K166" s="30">
        <f t="shared" si="75"/>
        <v>0</v>
      </c>
      <c r="L166" s="31">
        <f t="shared" si="47"/>
        <v>0</v>
      </c>
      <c r="M166" s="87"/>
      <c r="N166" s="88"/>
      <c r="O166" s="88"/>
      <c r="P166" s="22">
        <f>$H166-O166</f>
        <v>0</v>
      </c>
      <c r="Q166" s="23">
        <f t="shared" si="77"/>
        <v>0</v>
      </c>
    </row>
    <row r="167" spans="1:17" x14ac:dyDescent="0.25">
      <c r="A167" s="20" t="s">
        <v>468</v>
      </c>
      <c r="B167" s="111"/>
      <c r="C167" s="111"/>
      <c r="D167" s="93"/>
      <c r="E167" s="93"/>
      <c r="F167" s="92"/>
      <c r="G167" s="21">
        <f t="shared" si="76"/>
        <v>0</v>
      </c>
      <c r="H167" s="156">
        <f>G167*'Consolidated Budget(old one)'!$I$10</f>
        <v>0</v>
      </c>
      <c r="I167" s="88"/>
      <c r="J167" s="88"/>
      <c r="K167" s="30">
        <f t="shared" si="75"/>
        <v>0</v>
      </c>
      <c r="L167" s="31">
        <f t="shared" si="47"/>
        <v>0</v>
      </c>
      <c r="M167" s="87"/>
      <c r="N167" s="88"/>
      <c r="O167" s="88"/>
      <c r="P167" s="22">
        <f>$H167-O167</f>
        <v>0</v>
      </c>
      <c r="Q167" s="23">
        <f t="shared" si="77"/>
        <v>0</v>
      </c>
    </row>
    <row r="168" spans="1:17" ht="13" x14ac:dyDescent="0.25">
      <c r="A168" s="24" t="s">
        <v>392</v>
      </c>
      <c r="B168" s="25" t="s">
        <v>56</v>
      </c>
      <c r="C168" s="25"/>
      <c r="D168" s="963"/>
      <c r="E168" s="963"/>
      <c r="F168" s="963"/>
      <c r="G168" s="26">
        <f t="shared" ref="G168:H168" si="78">SUM(G169:G172)</f>
        <v>0</v>
      </c>
      <c r="H168" s="26">
        <f t="shared" si="78"/>
        <v>0</v>
      </c>
      <c r="I168" s="38"/>
      <c r="J168" s="26"/>
      <c r="K168" s="36">
        <f t="shared" si="75"/>
        <v>0</v>
      </c>
      <c r="L168" s="37">
        <f t="shared" si="47"/>
        <v>0</v>
      </c>
      <c r="M168" s="87"/>
      <c r="N168" s="38"/>
      <c r="O168" s="26"/>
      <c r="P168" s="36">
        <f>H168-O168</f>
        <v>0</v>
      </c>
      <c r="Q168" s="37">
        <f t="shared" si="77"/>
        <v>0</v>
      </c>
    </row>
    <row r="169" spans="1:17" x14ac:dyDescent="0.25">
      <c r="A169" s="20" t="s">
        <v>469</v>
      </c>
      <c r="B169" s="111"/>
      <c r="C169" s="111"/>
      <c r="D169" s="93"/>
      <c r="E169" s="93"/>
      <c r="F169" s="92"/>
      <c r="G169" s="21">
        <f t="shared" ref="G169:G172" si="79">E169*F169</f>
        <v>0</v>
      </c>
      <c r="H169" s="156">
        <f>G169*'Consolidated Budget(old one)'!$I$10</f>
        <v>0</v>
      </c>
      <c r="I169" s="88"/>
      <c r="J169" s="88"/>
      <c r="K169" s="30">
        <f t="shared" si="75"/>
        <v>0</v>
      </c>
      <c r="L169" s="31">
        <f t="shared" si="47"/>
        <v>0</v>
      </c>
      <c r="M169" s="87"/>
      <c r="N169" s="88"/>
      <c r="O169" s="88"/>
      <c r="P169" s="22">
        <f>$H169-O169</f>
        <v>0</v>
      </c>
      <c r="Q169" s="23">
        <f t="shared" si="77"/>
        <v>0</v>
      </c>
    </row>
    <row r="170" spans="1:17" x14ac:dyDescent="0.25">
      <c r="A170" s="20" t="s">
        <v>470</v>
      </c>
      <c r="B170" s="111"/>
      <c r="C170" s="111"/>
      <c r="D170" s="93"/>
      <c r="E170" s="93"/>
      <c r="F170" s="92"/>
      <c r="G170" s="21">
        <f t="shared" si="79"/>
        <v>0</v>
      </c>
      <c r="H170" s="156">
        <f>G170*'Consolidated Budget(old one)'!$I$10</f>
        <v>0</v>
      </c>
      <c r="I170" s="88"/>
      <c r="J170" s="88"/>
      <c r="K170" s="30">
        <f t="shared" si="75"/>
        <v>0</v>
      </c>
      <c r="L170" s="31">
        <f t="shared" si="47"/>
        <v>0</v>
      </c>
      <c r="M170" s="87"/>
      <c r="N170" s="88"/>
      <c r="O170" s="88"/>
      <c r="P170" s="22">
        <f>$H170-O170</f>
        <v>0</v>
      </c>
      <c r="Q170" s="23">
        <f t="shared" si="77"/>
        <v>0</v>
      </c>
    </row>
    <row r="171" spans="1:17" x14ac:dyDescent="0.25">
      <c r="A171" s="20" t="s">
        <v>471</v>
      </c>
      <c r="B171" s="111"/>
      <c r="C171" s="111"/>
      <c r="D171" s="93"/>
      <c r="E171" s="93"/>
      <c r="F171" s="92"/>
      <c r="G171" s="21">
        <f t="shared" si="79"/>
        <v>0</v>
      </c>
      <c r="H171" s="156">
        <f>G171*'Consolidated Budget(old one)'!$I$10</f>
        <v>0</v>
      </c>
      <c r="I171" s="88"/>
      <c r="J171" s="88"/>
      <c r="K171" s="30">
        <f t="shared" si="75"/>
        <v>0</v>
      </c>
      <c r="L171" s="31">
        <f t="shared" si="47"/>
        <v>0</v>
      </c>
      <c r="M171" s="87"/>
      <c r="N171" s="88"/>
      <c r="O171" s="88"/>
      <c r="P171" s="22">
        <f>$H171-O171</f>
        <v>0</v>
      </c>
      <c r="Q171" s="23">
        <f t="shared" si="77"/>
        <v>0</v>
      </c>
    </row>
    <row r="172" spans="1:17" x14ac:dyDescent="0.25">
      <c r="A172" s="32" t="s">
        <v>472</v>
      </c>
      <c r="B172" s="186"/>
      <c r="C172" s="186"/>
      <c r="D172" s="101"/>
      <c r="E172" s="101"/>
      <c r="F172" s="100"/>
      <c r="G172" s="33">
        <f t="shared" si="79"/>
        <v>0</v>
      </c>
      <c r="H172" s="156">
        <f>G172*'Consolidated Budget(old one)'!$I$10</f>
        <v>0</v>
      </c>
      <c r="I172" s="88"/>
      <c r="J172" s="88"/>
      <c r="K172" s="39">
        <f t="shared" si="75"/>
        <v>0</v>
      </c>
      <c r="L172" s="40">
        <f t="shared" si="47"/>
        <v>0</v>
      </c>
      <c r="M172" s="87"/>
      <c r="N172" s="88"/>
      <c r="O172" s="88"/>
      <c r="P172" s="22">
        <f>$H172-O172</f>
        <v>0</v>
      </c>
      <c r="Q172" s="23">
        <f t="shared" si="77"/>
        <v>0</v>
      </c>
    </row>
    <row r="173" spans="1:17" ht="22.4" customHeight="1" x14ac:dyDescent="0.25">
      <c r="A173" s="976" t="s">
        <v>473</v>
      </c>
      <c r="B173" s="976"/>
      <c r="C173" s="976"/>
      <c r="D173" s="976"/>
      <c r="E173" s="976"/>
      <c r="F173" s="976"/>
      <c r="G173" s="34">
        <f>G164+G168</f>
        <v>0</v>
      </c>
      <c r="H173" s="34">
        <f>H164+H168</f>
        <v>0</v>
      </c>
      <c r="I173" s="34">
        <f>I164+I168</f>
        <v>0</v>
      </c>
      <c r="J173" s="34">
        <f>J164+J168</f>
        <v>0</v>
      </c>
      <c r="K173" s="34">
        <f t="shared" si="75"/>
        <v>0</v>
      </c>
      <c r="L173" s="35">
        <f t="shared" si="47"/>
        <v>0</v>
      </c>
      <c r="M173" s="87"/>
      <c r="N173" s="34">
        <f>N164+N168</f>
        <v>0</v>
      </c>
      <c r="O173" s="34">
        <f>O164+O168</f>
        <v>0</v>
      </c>
      <c r="P173" s="34">
        <f>M173-O173</f>
        <v>0</v>
      </c>
      <c r="Q173" s="35">
        <f t="shared" si="77"/>
        <v>0</v>
      </c>
    </row>
    <row r="174" spans="1:17" ht="29.9" customHeight="1" x14ac:dyDescent="0.25">
      <c r="A174" s="128">
        <v>4</v>
      </c>
      <c r="B174" s="908" t="s">
        <v>321</v>
      </c>
      <c r="C174" s="908"/>
      <c r="D174" s="908"/>
      <c r="E174" s="908"/>
      <c r="F174" s="908"/>
      <c r="G174" s="908"/>
      <c r="H174" s="908"/>
      <c r="I174" s="80"/>
      <c r="J174" s="98"/>
      <c r="K174" s="160">
        <f t="shared" si="75"/>
        <v>0</v>
      </c>
      <c r="L174" s="161">
        <f t="shared" si="47"/>
        <v>0</v>
      </c>
      <c r="M174" s="87"/>
      <c r="N174" s="80"/>
      <c r="O174" s="98"/>
      <c r="P174" s="160">
        <f>M174-O174</f>
        <v>0</v>
      </c>
      <c r="Q174" s="161">
        <f t="shared" si="77"/>
        <v>0</v>
      </c>
    </row>
    <row r="175" spans="1:17" ht="13" x14ac:dyDescent="0.25">
      <c r="A175" s="41" t="s">
        <v>401</v>
      </c>
      <c r="B175" s="25" t="s">
        <v>474</v>
      </c>
      <c r="C175" s="25"/>
      <c r="D175" s="963"/>
      <c r="E175" s="963"/>
      <c r="F175" s="963"/>
      <c r="G175" s="26">
        <f>SUM(G176:G181)</f>
        <v>0</v>
      </c>
      <c r="H175" s="26">
        <f>SUM(H176:H181)</f>
        <v>0</v>
      </c>
      <c r="I175" s="26">
        <f>SUM(I176:I181)</f>
        <v>0</v>
      </c>
      <c r="J175" s="26">
        <f>SUM(J176:J181)</f>
        <v>0</v>
      </c>
      <c r="K175" s="36">
        <f t="shared" si="75"/>
        <v>0</v>
      </c>
      <c r="L175" s="37">
        <f t="shared" si="47"/>
        <v>0</v>
      </c>
      <c r="M175" s="87"/>
      <c r="N175" s="26">
        <f>SUM(N176:N181)</f>
        <v>0</v>
      </c>
      <c r="O175" s="26">
        <f>SUM(O176:O181)</f>
        <v>0</v>
      </c>
      <c r="P175" s="36">
        <f>H175-O175</f>
        <v>0</v>
      </c>
      <c r="Q175" s="37">
        <f t="shared" si="77"/>
        <v>0</v>
      </c>
    </row>
    <row r="176" spans="1:17" x14ac:dyDescent="0.25">
      <c r="A176" s="42" t="s">
        <v>322</v>
      </c>
      <c r="B176" s="111"/>
      <c r="C176" s="111"/>
      <c r="D176" s="93"/>
      <c r="E176" s="93"/>
      <c r="F176" s="92"/>
      <c r="G176" s="29">
        <f t="shared" ref="G176:G181" si="80">E176*F176</f>
        <v>0</v>
      </c>
      <c r="H176" s="156">
        <f>G176*'Consolidated Budget(old one)'!$I$10</f>
        <v>0</v>
      </c>
      <c r="I176" s="88"/>
      <c r="J176" s="88"/>
      <c r="K176" s="30">
        <f t="shared" si="75"/>
        <v>0</v>
      </c>
      <c r="L176" s="31">
        <f t="shared" si="47"/>
        <v>0</v>
      </c>
      <c r="M176" s="87"/>
      <c r="N176" s="88"/>
      <c r="O176" s="88"/>
      <c r="P176" s="22">
        <f t="shared" ref="P176:P181" si="81">$H176-O176</f>
        <v>0</v>
      </c>
      <c r="Q176" s="23">
        <f t="shared" si="77"/>
        <v>0</v>
      </c>
    </row>
    <row r="177" spans="1:17" x14ac:dyDescent="0.25">
      <c r="A177" s="42" t="s">
        <v>328</v>
      </c>
      <c r="B177" s="111"/>
      <c r="C177" s="111"/>
      <c r="D177" s="93"/>
      <c r="E177" s="93"/>
      <c r="F177" s="92"/>
      <c r="G177" s="21">
        <f t="shared" si="80"/>
        <v>0</v>
      </c>
      <c r="H177" s="156">
        <f>G177*'Consolidated Budget(old one)'!$I$10</f>
        <v>0</v>
      </c>
      <c r="I177" s="88"/>
      <c r="J177" s="88"/>
      <c r="K177" s="30">
        <f t="shared" si="75"/>
        <v>0</v>
      </c>
      <c r="L177" s="31">
        <f t="shared" si="47"/>
        <v>0</v>
      </c>
      <c r="M177" s="87"/>
      <c r="N177" s="88"/>
      <c r="O177" s="88"/>
      <c r="P177" s="22">
        <f t="shared" si="81"/>
        <v>0</v>
      </c>
      <c r="Q177" s="23">
        <f t="shared" si="77"/>
        <v>0</v>
      </c>
    </row>
    <row r="178" spans="1:17" x14ac:dyDescent="0.25">
      <c r="A178" s="42" t="s">
        <v>330</v>
      </c>
      <c r="B178" s="111"/>
      <c r="C178" s="111"/>
      <c r="D178" s="93"/>
      <c r="E178" s="93"/>
      <c r="F178" s="92"/>
      <c r="G178" s="21">
        <f t="shared" si="80"/>
        <v>0</v>
      </c>
      <c r="H178" s="156">
        <f>G178*'Consolidated Budget(old one)'!$I$10</f>
        <v>0</v>
      </c>
      <c r="I178" s="88"/>
      <c r="J178" s="88"/>
      <c r="K178" s="30">
        <f t="shared" si="75"/>
        <v>0</v>
      </c>
      <c r="L178" s="31">
        <f t="shared" si="47"/>
        <v>0</v>
      </c>
      <c r="M178" s="87"/>
      <c r="N178" s="88"/>
      <c r="O178" s="88"/>
      <c r="P178" s="22">
        <f t="shared" si="81"/>
        <v>0</v>
      </c>
      <c r="Q178" s="23">
        <f t="shared" si="77"/>
        <v>0</v>
      </c>
    </row>
    <row r="179" spans="1:17" x14ac:dyDescent="0.25">
      <c r="A179" s="42" t="s">
        <v>332</v>
      </c>
      <c r="B179" s="111"/>
      <c r="C179" s="111"/>
      <c r="D179" s="93"/>
      <c r="E179" s="93"/>
      <c r="F179" s="92"/>
      <c r="G179" s="21">
        <f t="shared" si="80"/>
        <v>0</v>
      </c>
      <c r="H179" s="156">
        <f>G179*'Consolidated Budget(old one)'!$I$10</f>
        <v>0</v>
      </c>
      <c r="I179" s="88"/>
      <c r="J179" s="88"/>
      <c r="K179" s="30">
        <f t="shared" si="75"/>
        <v>0</v>
      </c>
      <c r="L179" s="31">
        <f t="shared" si="47"/>
        <v>0</v>
      </c>
      <c r="M179" s="87"/>
      <c r="N179" s="88"/>
      <c r="O179" s="88"/>
      <c r="P179" s="22">
        <f t="shared" si="81"/>
        <v>0</v>
      </c>
      <c r="Q179" s="23">
        <f t="shared" si="77"/>
        <v>0</v>
      </c>
    </row>
    <row r="180" spans="1:17" x14ac:dyDescent="0.25">
      <c r="A180" s="43" t="s">
        <v>334</v>
      </c>
      <c r="B180" s="111"/>
      <c r="C180" s="111"/>
      <c r="D180" s="93"/>
      <c r="E180" s="93"/>
      <c r="F180" s="92"/>
      <c r="G180" s="21">
        <f t="shared" si="80"/>
        <v>0</v>
      </c>
      <c r="H180" s="156">
        <f>G180*'Consolidated Budget(old one)'!$I$10</f>
        <v>0</v>
      </c>
      <c r="I180" s="88"/>
      <c r="J180" s="88"/>
      <c r="K180" s="30">
        <f t="shared" si="75"/>
        <v>0</v>
      </c>
      <c r="L180" s="31">
        <f t="shared" si="47"/>
        <v>0</v>
      </c>
      <c r="M180" s="87"/>
      <c r="N180" s="88"/>
      <c r="O180" s="88"/>
      <c r="P180" s="22">
        <f t="shared" si="81"/>
        <v>0</v>
      </c>
      <c r="Q180" s="23">
        <f t="shared" si="77"/>
        <v>0</v>
      </c>
    </row>
    <row r="181" spans="1:17" x14ac:dyDescent="0.25">
      <c r="A181" s="43" t="s">
        <v>336</v>
      </c>
      <c r="B181" s="186"/>
      <c r="C181" s="186"/>
      <c r="D181" s="101"/>
      <c r="E181" s="101"/>
      <c r="F181" s="100"/>
      <c r="G181" s="33">
        <f t="shared" si="80"/>
        <v>0</v>
      </c>
      <c r="H181" s="156">
        <f>G181*'Consolidated Budget(old one)'!$I$10</f>
        <v>0</v>
      </c>
      <c r="I181" s="88"/>
      <c r="J181" s="88"/>
      <c r="K181" s="39">
        <f t="shared" si="75"/>
        <v>0</v>
      </c>
      <c r="L181" s="40">
        <f t="shared" si="47"/>
        <v>0</v>
      </c>
      <c r="M181" s="87"/>
      <c r="N181" s="88"/>
      <c r="O181" s="88"/>
      <c r="P181" s="22">
        <f t="shared" si="81"/>
        <v>0</v>
      </c>
      <c r="Q181" s="23">
        <f t="shared" si="77"/>
        <v>0</v>
      </c>
    </row>
    <row r="182" spans="1:17" ht="22.4" customHeight="1" x14ac:dyDescent="0.25">
      <c r="A182" s="964" t="s">
        <v>475</v>
      </c>
      <c r="B182" s="964"/>
      <c r="C182" s="964"/>
      <c r="D182" s="964"/>
      <c r="E182" s="964"/>
      <c r="F182" s="964"/>
      <c r="G182" s="34">
        <f>G175</f>
        <v>0</v>
      </c>
      <c r="H182" s="34">
        <f>H175</f>
        <v>0</v>
      </c>
      <c r="I182" s="34">
        <f>I175</f>
        <v>0</v>
      </c>
      <c r="J182" s="34">
        <f>J175</f>
        <v>0</v>
      </c>
      <c r="K182" s="34">
        <f t="shared" si="75"/>
        <v>0</v>
      </c>
      <c r="L182" s="35">
        <f t="shared" si="47"/>
        <v>0</v>
      </c>
      <c r="M182" s="87"/>
      <c r="N182" s="34">
        <f>N175</f>
        <v>0</v>
      </c>
      <c r="O182" s="34">
        <f>O175</f>
        <v>0</v>
      </c>
      <c r="P182" s="34">
        <f>H182-O182</f>
        <v>0</v>
      </c>
      <c r="Q182" s="35">
        <f t="shared" si="77"/>
        <v>0</v>
      </c>
    </row>
    <row r="183" spans="1:17" ht="29.9" customHeight="1" x14ac:dyDescent="0.25">
      <c r="A183" s="128">
        <v>5</v>
      </c>
      <c r="B183" s="908" t="s">
        <v>344</v>
      </c>
      <c r="C183" s="908"/>
      <c r="D183" s="908"/>
      <c r="E183" s="908"/>
      <c r="F183" s="908"/>
      <c r="G183" s="908"/>
      <c r="H183" s="908"/>
      <c r="I183" s="80"/>
      <c r="J183" s="98"/>
      <c r="K183" s="160">
        <f t="shared" si="75"/>
        <v>0</v>
      </c>
      <c r="L183" s="161">
        <f t="shared" si="47"/>
        <v>0</v>
      </c>
      <c r="M183" s="87"/>
      <c r="N183" s="80"/>
      <c r="O183" s="98"/>
      <c r="P183" s="160">
        <f>M183-O183</f>
        <v>0</v>
      </c>
      <c r="Q183" s="161">
        <f t="shared" si="77"/>
        <v>0</v>
      </c>
    </row>
    <row r="184" spans="1:17" ht="13" x14ac:dyDescent="0.25">
      <c r="A184" s="24" t="s">
        <v>345</v>
      </c>
      <c r="B184" s="25" t="s">
        <v>476</v>
      </c>
      <c r="C184" s="25"/>
      <c r="D184" s="963"/>
      <c r="E184" s="963"/>
      <c r="F184" s="963"/>
      <c r="G184" s="26">
        <f>SUM(G185:G186)</f>
        <v>0</v>
      </c>
      <c r="H184" s="26">
        <f>SUM(H185:H186)</f>
        <v>0</v>
      </c>
      <c r="I184" s="26">
        <f>SUM(I185:I186)</f>
        <v>0</v>
      </c>
      <c r="J184" s="26">
        <f>SUM(J185:J186)</f>
        <v>0</v>
      </c>
      <c r="K184" s="36">
        <f t="shared" si="75"/>
        <v>0</v>
      </c>
      <c r="L184" s="37">
        <f t="shared" si="47"/>
        <v>0</v>
      </c>
      <c r="M184" s="87"/>
      <c r="N184" s="26">
        <f>SUM(N185:N186)</f>
        <v>0</v>
      </c>
      <c r="O184" s="26">
        <f>SUM(O185:O186)</f>
        <v>0</v>
      </c>
      <c r="P184" s="36">
        <f>H184-O184</f>
        <v>0</v>
      </c>
      <c r="Q184" s="37">
        <f t="shared" si="77"/>
        <v>0</v>
      </c>
    </row>
    <row r="185" spans="1:17" x14ac:dyDescent="0.25">
      <c r="A185" s="42" t="s">
        <v>346</v>
      </c>
      <c r="B185" s="111"/>
      <c r="C185" s="111"/>
      <c r="D185" s="93"/>
      <c r="E185" s="93"/>
      <c r="F185" s="92"/>
      <c r="G185" s="21">
        <f t="shared" ref="G185:G186" si="82">E185*F185</f>
        <v>0</v>
      </c>
      <c r="H185" s="156">
        <f>G185*'Consolidated Budget(old one)'!$I$10</f>
        <v>0</v>
      </c>
      <c r="I185" s="88"/>
      <c r="J185" s="88"/>
      <c r="K185" s="30">
        <f t="shared" si="75"/>
        <v>0</v>
      </c>
      <c r="L185" s="31">
        <f t="shared" si="47"/>
        <v>0</v>
      </c>
      <c r="M185" s="87"/>
      <c r="N185" s="88"/>
      <c r="O185" s="88"/>
      <c r="P185" s="22">
        <f>$H185-O185</f>
        <v>0</v>
      </c>
      <c r="Q185" s="23">
        <f t="shared" si="77"/>
        <v>0</v>
      </c>
    </row>
    <row r="186" spans="1:17" x14ac:dyDescent="0.25">
      <c r="A186" s="42" t="s">
        <v>347</v>
      </c>
      <c r="B186" s="111"/>
      <c r="C186" s="111"/>
      <c r="D186" s="93"/>
      <c r="E186" s="93"/>
      <c r="F186" s="92"/>
      <c r="G186" s="21">
        <f t="shared" si="82"/>
        <v>0</v>
      </c>
      <c r="H186" s="156">
        <f>G186*'Consolidated Budget(old one)'!$I$10</f>
        <v>0</v>
      </c>
      <c r="I186" s="88"/>
      <c r="J186" s="88"/>
      <c r="K186" s="30">
        <f t="shared" si="75"/>
        <v>0</v>
      </c>
      <c r="L186" s="31">
        <f t="shared" si="47"/>
        <v>0</v>
      </c>
      <c r="M186" s="87"/>
      <c r="N186" s="88"/>
      <c r="O186" s="88"/>
      <c r="P186" s="22">
        <f>$H186-O186</f>
        <v>0</v>
      </c>
      <c r="Q186" s="23">
        <f t="shared" si="77"/>
        <v>0</v>
      </c>
    </row>
    <row r="187" spans="1:17" ht="13" x14ac:dyDescent="0.25">
      <c r="A187" s="24" t="s">
        <v>477</v>
      </c>
      <c r="B187" s="25" t="s">
        <v>478</v>
      </c>
      <c r="C187" s="25"/>
      <c r="D187" s="963"/>
      <c r="E187" s="963"/>
      <c r="F187" s="963"/>
      <c r="G187" s="26">
        <f t="shared" ref="G187:H187" si="83">SUM(G188:G189)</f>
        <v>0</v>
      </c>
      <c r="H187" s="26">
        <f t="shared" si="83"/>
        <v>0</v>
      </c>
      <c r="I187" s="26">
        <f t="shared" ref="I187:J187" si="84">SUM(I188:I189)</f>
        <v>0</v>
      </c>
      <c r="J187" s="26">
        <f t="shared" si="84"/>
        <v>0</v>
      </c>
      <c r="K187" s="36">
        <f t="shared" si="75"/>
        <v>0</v>
      </c>
      <c r="L187" s="37">
        <f t="shared" si="47"/>
        <v>0</v>
      </c>
      <c r="M187" s="87"/>
      <c r="N187" s="26">
        <f t="shared" ref="N187:O187" si="85">SUM(N188:N189)</f>
        <v>0</v>
      </c>
      <c r="O187" s="26">
        <f t="shared" si="85"/>
        <v>0</v>
      </c>
      <c r="P187" s="36">
        <f>H187-O187</f>
        <v>0</v>
      </c>
      <c r="Q187" s="37">
        <f t="shared" si="77"/>
        <v>0</v>
      </c>
    </row>
    <row r="188" spans="1:17" x14ac:dyDescent="0.25">
      <c r="A188" s="20" t="s">
        <v>479</v>
      </c>
      <c r="B188" s="111"/>
      <c r="C188" s="111"/>
      <c r="D188" s="93"/>
      <c r="E188" s="93"/>
      <c r="F188" s="92"/>
      <c r="G188" s="21">
        <f t="shared" ref="G188:G189" si="86">E188*F188</f>
        <v>0</v>
      </c>
      <c r="H188" s="156">
        <f>G188*'Consolidated Budget(old one)'!$I$10</f>
        <v>0</v>
      </c>
      <c r="I188" s="88"/>
      <c r="J188" s="88"/>
      <c r="K188" s="30">
        <f t="shared" si="75"/>
        <v>0</v>
      </c>
      <c r="L188" s="31">
        <f t="shared" si="47"/>
        <v>0</v>
      </c>
      <c r="M188" s="87"/>
      <c r="N188" s="88"/>
      <c r="O188" s="88"/>
      <c r="P188" s="22">
        <f>$H188-O188</f>
        <v>0</v>
      </c>
      <c r="Q188" s="23">
        <f t="shared" si="77"/>
        <v>0</v>
      </c>
    </row>
    <row r="189" spans="1:17" x14ac:dyDescent="0.25">
      <c r="A189" s="20" t="s">
        <v>480</v>
      </c>
      <c r="B189" s="111"/>
      <c r="C189" s="111"/>
      <c r="D189" s="93"/>
      <c r="E189" s="93"/>
      <c r="F189" s="92"/>
      <c r="G189" s="21">
        <f t="shared" si="86"/>
        <v>0</v>
      </c>
      <c r="H189" s="156">
        <f>G189*'Consolidated Budget(old one)'!$I$10</f>
        <v>0</v>
      </c>
      <c r="I189" s="88"/>
      <c r="J189" s="88"/>
      <c r="K189" s="30">
        <f t="shared" si="75"/>
        <v>0</v>
      </c>
      <c r="L189" s="31">
        <f t="shared" si="47"/>
        <v>0</v>
      </c>
      <c r="M189" s="87"/>
      <c r="N189" s="88"/>
      <c r="O189" s="88"/>
      <c r="P189" s="22">
        <f>$H189-O189</f>
        <v>0</v>
      </c>
      <c r="Q189" s="23">
        <f t="shared" si="77"/>
        <v>0</v>
      </c>
    </row>
    <row r="190" spans="1:17" ht="13" x14ac:dyDescent="0.25">
      <c r="A190" s="24" t="s">
        <v>481</v>
      </c>
      <c r="B190" s="25" t="s">
        <v>482</v>
      </c>
      <c r="C190" s="25"/>
      <c r="D190" s="963"/>
      <c r="E190" s="963"/>
      <c r="F190" s="963"/>
      <c r="G190" s="26">
        <f t="shared" ref="G190:H190" si="87">SUM(G191:G193)</f>
        <v>0</v>
      </c>
      <c r="H190" s="26">
        <f t="shared" si="87"/>
        <v>0</v>
      </c>
      <c r="I190" s="26">
        <f t="shared" ref="I190:J190" si="88">SUM(I191:I193)</f>
        <v>0</v>
      </c>
      <c r="J190" s="26">
        <f t="shared" si="88"/>
        <v>0</v>
      </c>
      <c r="K190" s="36">
        <f t="shared" si="75"/>
        <v>0</v>
      </c>
      <c r="L190" s="37">
        <f t="shared" si="47"/>
        <v>0</v>
      </c>
      <c r="M190" s="87"/>
      <c r="N190" s="26">
        <f t="shared" ref="N190:O190" si="89">SUM(N191:N193)</f>
        <v>0</v>
      </c>
      <c r="O190" s="26">
        <f t="shared" si="89"/>
        <v>0</v>
      </c>
      <c r="P190" s="36">
        <f>H190-O190</f>
        <v>0</v>
      </c>
      <c r="Q190" s="37">
        <f t="shared" si="77"/>
        <v>0</v>
      </c>
    </row>
    <row r="191" spans="1:17" x14ac:dyDescent="0.25">
      <c r="A191" s="20" t="s">
        <v>483</v>
      </c>
      <c r="B191" s="111"/>
      <c r="C191" s="111"/>
      <c r="D191" s="93"/>
      <c r="E191" s="93"/>
      <c r="F191" s="92"/>
      <c r="G191" s="21">
        <f t="shared" ref="G191:G193" si="90">E191*F191</f>
        <v>0</v>
      </c>
      <c r="H191" s="156">
        <f>G191*'Consolidated Budget(old one)'!$I$10</f>
        <v>0</v>
      </c>
      <c r="I191" s="88"/>
      <c r="J191" s="88"/>
      <c r="K191" s="30">
        <f t="shared" si="75"/>
        <v>0</v>
      </c>
      <c r="L191" s="31">
        <f t="shared" si="47"/>
        <v>0</v>
      </c>
      <c r="M191" s="87"/>
      <c r="N191" s="88"/>
      <c r="O191" s="88"/>
      <c r="P191" s="22">
        <f>$H191-O191</f>
        <v>0</v>
      </c>
      <c r="Q191" s="23">
        <f t="shared" si="77"/>
        <v>0</v>
      </c>
    </row>
    <row r="192" spans="1:17" x14ac:dyDescent="0.25">
      <c r="A192" s="20" t="s">
        <v>484</v>
      </c>
      <c r="B192" s="111"/>
      <c r="C192" s="111"/>
      <c r="D192" s="93"/>
      <c r="E192" s="93"/>
      <c r="F192" s="92"/>
      <c r="G192" s="21">
        <f t="shared" si="90"/>
        <v>0</v>
      </c>
      <c r="H192" s="156">
        <f>G192*'Consolidated Budget(old one)'!$I$10</f>
        <v>0</v>
      </c>
      <c r="I192" s="88"/>
      <c r="J192" s="88"/>
      <c r="K192" s="30">
        <f t="shared" si="75"/>
        <v>0</v>
      </c>
      <c r="L192" s="31">
        <f t="shared" si="47"/>
        <v>0</v>
      </c>
      <c r="M192" s="87"/>
      <c r="N192" s="88"/>
      <c r="O192" s="88"/>
      <c r="P192" s="22">
        <f>$H192-O192</f>
        <v>0</v>
      </c>
      <c r="Q192" s="23">
        <f t="shared" si="77"/>
        <v>0</v>
      </c>
    </row>
    <row r="193" spans="1:17" x14ac:dyDescent="0.25">
      <c r="A193" s="32" t="s">
        <v>485</v>
      </c>
      <c r="B193" s="186"/>
      <c r="C193" s="186"/>
      <c r="D193" s="101"/>
      <c r="E193" s="101"/>
      <c r="F193" s="100"/>
      <c r="G193" s="33">
        <f t="shared" si="90"/>
        <v>0</v>
      </c>
      <c r="H193" s="156">
        <f>G193*'Consolidated Budget(old one)'!$I$10</f>
        <v>0</v>
      </c>
      <c r="I193" s="88"/>
      <c r="J193" s="88"/>
      <c r="K193" s="39">
        <f t="shared" si="75"/>
        <v>0</v>
      </c>
      <c r="L193" s="40">
        <f t="shared" si="47"/>
        <v>0</v>
      </c>
      <c r="M193" s="87"/>
      <c r="N193" s="88"/>
      <c r="O193" s="88"/>
      <c r="P193" s="22">
        <f>$H193-O193</f>
        <v>0</v>
      </c>
      <c r="Q193" s="23">
        <f t="shared" si="77"/>
        <v>0</v>
      </c>
    </row>
    <row r="194" spans="1:17" ht="22.4" customHeight="1" x14ac:dyDescent="0.25">
      <c r="A194" s="964" t="s">
        <v>348</v>
      </c>
      <c r="B194" s="964"/>
      <c r="C194" s="964"/>
      <c r="D194" s="964"/>
      <c r="E194" s="964"/>
      <c r="F194" s="964"/>
      <c r="G194" s="34">
        <f>G184+G187+G190</f>
        <v>0</v>
      </c>
      <c r="H194" s="34">
        <f>H184+H187+H190</f>
        <v>0</v>
      </c>
      <c r="I194" s="34">
        <f>I184+I187+I190</f>
        <v>0</v>
      </c>
      <c r="J194" s="34">
        <f>J184+J187+J190</f>
        <v>0</v>
      </c>
      <c r="K194" s="34">
        <f t="shared" si="75"/>
        <v>0</v>
      </c>
      <c r="L194" s="35">
        <f t="shared" si="47"/>
        <v>0</v>
      </c>
      <c r="M194" s="87"/>
      <c r="N194" s="34">
        <f>N184+N187+N190</f>
        <v>0</v>
      </c>
      <c r="O194" s="34">
        <f>O184+O187+O190</f>
        <v>0</v>
      </c>
      <c r="P194" s="34">
        <f>M194-O194</f>
        <v>0</v>
      </c>
      <c r="Q194" s="35">
        <f t="shared" si="77"/>
        <v>0</v>
      </c>
    </row>
    <row r="195" spans="1:17" ht="29.9" customHeight="1" x14ac:dyDescent="0.25">
      <c r="A195" s="128">
        <v>6</v>
      </c>
      <c r="B195" s="908" t="s">
        <v>349</v>
      </c>
      <c r="C195" s="908"/>
      <c r="D195" s="908"/>
      <c r="E195" s="908"/>
      <c r="F195" s="908"/>
      <c r="G195" s="908"/>
      <c r="H195" s="908"/>
      <c r="I195" s="80"/>
      <c r="J195" s="98"/>
      <c r="K195" s="160">
        <f t="shared" si="75"/>
        <v>0</v>
      </c>
      <c r="L195" s="161">
        <f t="shared" si="47"/>
        <v>0</v>
      </c>
      <c r="M195" s="87"/>
      <c r="N195" s="80"/>
      <c r="O195" s="98"/>
      <c r="P195" s="160">
        <f>M195-O195</f>
        <v>0</v>
      </c>
      <c r="Q195" s="161">
        <f t="shared" si="77"/>
        <v>0</v>
      </c>
    </row>
    <row r="196" spans="1:17" ht="13" x14ac:dyDescent="0.25">
      <c r="A196" s="20" t="s">
        <v>486</v>
      </c>
      <c r="B196" s="25" t="s">
        <v>350</v>
      </c>
      <c r="C196" s="25"/>
      <c r="D196" s="963"/>
      <c r="E196" s="963"/>
      <c r="F196" s="963"/>
      <c r="G196" s="26">
        <f>SUM(G197:G200)</f>
        <v>0</v>
      </c>
      <c r="H196" s="26">
        <f>SUM(H197:H200)</f>
        <v>0</v>
      </c>
      <c r="I196" s="26">
        <f>SUM(I197:I200)</f>
        <v>0</v>
      </c>
      <c r="J196" s="26">
        <f>SUM(J197:J200)</f>
        <v>0</v>
      </c>
      <c r="K196" s="36">
        <f t="shared" si="75"/>
        <v>0</v>
      </c>
      <c r="L196" s="37">
        <f t="shared" si="47"/>
        <v>0</v>
      </c>
      <c r="M196" s="87"/>
      <c r="N196" s="26">
        <f>SUM(N197:N200)</f>
        <v>0</v>
      </c>
      <c r="O196" s="26">
        <f>SUM(O197:O200)</f>
        <v>0</v>
      </c>
      <c r="P196" s="36">
        <f>H196-O196</f>
        <v>0</v>
      </c>
      <c r="Q196" s="37">
        <f t="shared" si="77"/>
        <v>0</v>
      </c>
    </row>
    <row r="197" spans="1:17" x14ac:dyDescent="0.25">
      <c r="A197" s="20" t="s">
        <v>487</v>
      </c>
      <c r="B197" s="102"/>
      <c r="C197" s="102"/>
      <c r="D197" s="86"/>
      <c r="E197" s="86"/>
      <c r="F197" s="85"/>
      <c r="G197" s="21">
        <f t="shared" ref="G197:G200" si="91">E197*F197</f>
        <v>0</v>
      </c>
      <c r="H197" s="156">
        <f>G197*'Consolidated Budget(old one)'!$I$10</f>
        <v>0</v>
      </c>
      <c r="I197" s="88"/>
      <c r="J197" s="88"/>
      <c r="K197" s="22">
        <f t="shared" si="75"/>
        <v>0</v>
      </c>
      <c r="L197" s="23">
        <f t="shared" si="47"/>
        <v>0</v>
      </c>
      <c r="M197" s="87"/>
      <c r="N197" s="88"/>
      <c r="O197" s="88"/>
      <c r="P197" s="22">
        <f>$H197-O197</f>
        <v>0</v>
      </c>
      <c r="Q197" s="23">
        <f t="shared" si="77"/>
        <v>0</v>
      </c>
    </row>
    <row r="198" spans="1:17" x14ac:dyDescent="0.25">
      <c r="A198" s="20" t="s">
        <v>488</v>
      </c>
      <c r="B198" s="102"/>
      <c r="C198" s="102"/>
      <c r="D198" s="86"/>
      <c r="E198" s="86"/>
      <c r="F198" s="85"/>
      <c r="G198" s="21">
        <f t="shared" si="91"/>
        <v>0</v>
      </c>
      <c r="H198" s="156">
        <f>G198*'Consolidated Budget(old one)'!$I$10</f>
        <v>0</v>
      </c>
      <c r="I198" s="88"/>
      <c r="J198" s="88"/>
      <c r="K198" s="22">
        <f t="shared" si="75"/>
        <v>0</v>
      </c>
      <c r="L198" s="23">
        <f t="shared" si="47"/>
        <v>0</v>
      </c>
      <c r="M198" s="87"/>
      <c r="N198" s="88"/>
      <c r="O198" s="88"/>
      <c r="P198" s="22">
        <f>$H198-O198</f>
        <v>0</v>
      </c>
      <c r="Q198" s="23">
        <f t="shared" si="77"/>
        <v>0</v>
      </c>
    </row>
    <row r="199" spans="1:17" x14ac:dyDescent="0.25">
      <c r="A199" s="20" t="s">
        <v>489</v>
      </c>
      <c r="B199" s="102"/>
      <c r="C199" s="102"/>
      <c r="D199" s="86"/>
      <c r="E199" s="86"/>
      <c r="F199" s="85"/>
      <c r="G199" s="21">
        <f t="shared" si="91"/>
        <v>0</v>
      </c>
      <c r="H199" s="156">
        <f>G199*'Consolidated Budget(old one)'!$I$10</f>
        <v>0</v>
      </c>
      <c r="I199" s="88"/>
      <c r="J199" s="88"/>
      <c r="K199" s="22">
        <f t="shared" si="75"/>
        <v>0</v>
      </c>
      <c r="L199" s="23">
        <f t="shared" si="47"/>
        <v>0</v>
      </c>
      <c r="M199" s="87"/>
      <c r="N199" s="88"/>
      <c r="O199" s="88"/>
      <c r="P199" s="22">
        <f>$H199-O199</f>
        <v>0</v>
      </c>
      <c r="Q199" s="23">
        <f t="shared" si="77"/>
        <v>0</v>
      </c>
    </row>
    <row r="200" spans="1:17" ht="35.9" customHeight="1" x14ac:dyDescent="0.25">
      <c r="A200" s="44">
        <v>6.5</v>
      </c>
      <c r="B200" s="102"/>
      <c r="C200" s="102"/>
      <c r="D200" s="86"/>
      <c r="E200" s="86"/>
      <c r="F200" s="85"/>
      <c r="G200" s="21">
        <f t="shared" si="91"/>
        <v>0</v>
      </c>
      <c r="H200" s="156">
        <f>G200*'Consolidated Budget(old one)'!$I$10</f>
        <v>0</v>
      </c>
      <c r="I200" s="88"/>
      <c r="J200" s="88"/>
      <c r="K200" s="22">
        <f t="shared" si="75"/>
        <v>0</v>
      </c>
      <c r="L200" s="23">
        <f t="shared" si="47"/>
        <v>0</v>
      </c>
      <c r="M200" s="87"/>
      <c r="N200" s="88"/>
      <c r="O200" s="88"/>
      <c r="P200" s="22">
        <f>$H200-O200</f>
        <v>0</v>
      </c>
      <c r="Q200" s="23">
        <f t="shared" si="77"/>
        <v>0</v>
      </c>
    </row>
    <row r="201" spans="1:17" ht="22.4" customHeight="1" x14ac:dyDescent="0.25">
      <c r="A201" s="964" t="s">
        <v>351</v>
      </c>
      <c r="B201" s="964"/>
      <c r="C201" s="964"/>
      <c r="D201" s="964"/>
      <c r="E201" s="964"/>
      <c r="F201" s="964"/>
      <c r="G201" s="34">
        <f>G196</f>
        <v>0</v>
      </c>
      <c r="H201" s="34">
        <f>H196</f>
        <v>0</v>
      </c>
      <c r="I201" s="34">
        <f>I196</f>
        <v>0</v>
      </c>
      <c r="J201" s="34">
        <f>J196</f>
        <v>0</v>
      </c>
      <c r="K201" s="34">
        <f t="shared" si="75"/>
        <v>0</v>
      </c>
      <c r="L201" s="35">
        <f t="shared" ref="L201:L219" si="92">IFERROR(K201/$H201,0)</f>
        <v>0</v>
      </c>
      <c r="M201" s="87"/>
      <c r="N201" s="34">
        <f>N196</f>
        <v>0</v>
      </c>
      <c r="O201" s="34">
        <f>O196</f>
        <v>0</v>
      </c>
      <c r="P201" s="34">
        <f>M201-O201</f>
        <v>0</v>
      </c>
      <c r="Q201" s="35">
        <f t="shared" si="77"/>
        <v>0</v>
      </c>
    </row>
    <row r="202" spans="1:17" s="78" customFormat="1" ht="33" customHeight="1" x14ac:dyDescent="0.25">
      <c r="A202" s="906" t="s">
        <v>352</v>
      </c>
      <c r="B202" s="906"/>
      <c r="C202" s="906"/>
      <c r="D202" s="906"/>
      <c r="E202" s="906"/>
      <c r="F202" s="906"/>
      <c r="G202" s="45">
        <f>G34+G162+G173+G182+G194+G201</f>
        <v>0</v>
      </c>
      <c r="H202" s="45">
        <f>H34+H162+H173+H182+H194+H201</f>
        <v>0</v>
      </c>
      <c r="I202" s="19">
        <f>I34+I162+I173+I182+I194+I201</f>
        <v>0</v>
      </c>
      <c r="J202" s="19">
        <f>J34+J162+J173+J182+J194+J201</f>
        <v>0</v>
      </c>
      <c r="K202" s="19">
        <f t="shared" si="75"/>
        <v>0</v>
      </c>
      <c r="L202" s="46">
        <f t="shared" si="92"/>
        <v>0</v>
      </c>
      <c r="M202" s="87"/>
      <c r="N202" s="45">
        <f>N34+N162+N173+N182+N194+N201</f>
        <v>0</v>
      </c>
      <c r="O202" s="45">
        <f>O34+O162+O173+O182+O194+O201</f>
        <v>0</v>
      </c>
      <c r="P202" s="47">
        <f>M202-O202</f>
        <v>0</v>
      </c>
      <c r="Q202" s="46">
        <f t="shared" si="77"/>
        <v>0</v>
      </c>
    </row>
    <row r="203" spans="1:17" s="78" customFormat="1" ht="15" customHeight="1" x14ac:dyDescent="0.25">
      <c r="B203" s="187"/>
      <c r="C203" s="187"/>
      <c r="D203" s="103"/>
      <c r="E203" s="103"/>
      <c r="F203" s="103"/>
      <c r="G203" s="104"/>
      <c r="H203" s="104"/>
      <c r="I203" s="105"/>
      <c r="J203" s="106"/>
      <c r="K203" s="162">
        <f t="shared" si="75"/>
        <v>0</v>
      </c>
      <c r="L203" s="163">
        <f t="shared" si="92"/>
        <v>0</v>
      </c>
      <c r="M203" s="87"/>
      <c r="N203" s="105"/>
      <c r="O203" s="106"/>
      <c r="P203" s="162">
        <f>M203-O203</f>
        <v>0</v>
      </c>
      <c r="Q203" s="163">
        <f t="shared" si="77"/>
        <v>0</v>
      </c>
    </row>
    <row r="204" spans="1:17" s="78" customFormat="1" ht="33" customHeight="1" x14ac:dyDescent="0.25">
      <c r="A204" s="973" t="s">
        <v>353</v>
      </c>
      <c r="B204" s="973"/>
      <c r="C204" s="973"/>
      <c r="D204" s="973"/>
      <c r="E204" s="973"/>
      <c r="F204" s="973"/>
      <c r="G204" s="973"/>
      <c r="H204" s="973"/>
      <c r="I204" s="107"/>
      <c r="J204" s="108"/>
      <c r="K204" s="109"/>
      <c r="L204" s="110"/>
      <c r="M204" s="87"/>
      <c r="N204" s="107"/>
      <c r="O204" s="108"/>
      <c r="P204" s="109"/>
      <c r="Q204" s="110"/>
    </row>
    <row r="205" spans="1:17" ht="29.9" customHeight="1" x14ac:dyDescent="0.25">
      <c r="A205" s="79"/>
      <c r="B205" s="908" t="s">
        <v>354</v>
      </c>
      <c r="C205" s="908"/>
      <c r="D205" s="908"/>
      <c r="E205" s="908"/>
      <c r="F205" s="908"/>
      <c r="G205" s="908"/>
      <c r="H205" s="908"/>
      <c r="I205" s="80"/>
      <c r="J205" s="98"/>
      <c r="K205" s="160">
        <f t="shared" ref="K205:K219" si="93">H205-J205</f>
        <v>0</v>
      </c>
      <c r="L205" s="161">
        <f t="shared" ref="L205" si="94">IFERROR(K205/$H205,0)</f>
        <v>0</v>
      </c>
      <c r="M205" s="87"/>
      <c r="N205" s="80"/>
      <c r="O205" s="98"/>
      <c r="P205" s="160">
        <f>M205-O205</f>
        <v>0</v>
      </c>
      <c r="Q205" s="161">
        <f t="shared" ref="Q205:Q219" si="95">IFERROR(P205/$H205,0)</f>
        <v>0</v>
      </c>
    </row>
    <row r="206" spans="1:17" ht="20.149999999999999" customHeight="1" x14ac:dyDescent="0.25">
      <c r="A206" s="90"/>
      <c r="B206" s="25" t="s">
        <v>355</v>
      </c>
      <c r="C206" s="25"/>
      <c r="D206" s="963"/>
      <c r="E206" s="963"/>
      <c r="F206" s="963"/>
      <c r="G206" s="26">
        <f t="shared" ref="G206:H206" si="96">SUM(G207:G210)</f>
        <v>0</v>
      </c>
      <c r="H206" s="26">
        <f t="shared" si="96"/>
        <v>0</v>
      </c>
      <c r="I206" s="26">
        <f t="shared" ref="I206:J206" si="97">SUM(I207:I210)</f>
        <v>0</v>
      </c>
      <c r="J206" s="26">
        <f t="shared" si="97"/>
        <v>0</v>
      </c>
      <c r="K206" s="36">
        <f t="shared" si="93"/>
        <v>0</v>
      </c>
      <c r="L206" s="37">
        <f t="shared" si="92"/>
        <v>0</v>
      </c>
      <c r="M206" s="87"/>
      <c r="N206" s="26">
        <f t="shared" ref="N206:O206" si="98">SUM(N207:N210)</f>
        <v>0</v>
      </c>
      <c r="O206" s="26">
        <f t="shared" si="98"/>
        <v>2000</v>
      </c>
      <c r="P206" s="36">
        <f>H206-O206</f>
        <v>-2000</v>
      </c>
      <c r="Q206" s="37">
        <f t="shared" si="95"/>
        <v>0</v>
      </c>
    </row>
    <row r="207" spans="1:17" x14ac:dyDescent="0.25">
      <c r="A207" s="84"/>
      <c r="B207" s="111"/>
      <c r="C207" s="111"/>
      <c r="D207" s="93"/>
      <c r="E207" s="93"/>
      <c r="F207" s="92"/>
      <c r="G207" s="21">
        <f t="shared" ref="G207:G210" si="99">E207*F207</f>
        <v>0</v>
      </c>
      <c r="H207" s="156">
        <f>G207*'Consolidated Budget(old one)'!$I$10</f>
        <v>0</v>
      </c>
      <c r="I207" s="88"/>
      <c r="J207" s="88"/>
      <c r="K207" s="30">
        <f t="shared" si="93"/>
        <v>0</v>
      </c>
      <c r="L207" s="31">
        <f t="shared" si="92"/>
        <v>0</v>
      </c>
      <c r="M207" s="87"/>
      <c r="N207" s="88"/>
      <c r="O207" s="88">
        <v>2000</v>
      </c>
      <c r="P207" s="22">
        <f>$H207-O207</f>
        <v>-2000</v>
      </c>
      <c r="Q207" s="23">
        <f t="shared" si="95"/>
        <v>0</v>
      </c>
    </row>
    <row r="208" spans="1:17" x14ac:dyDescent="0.25">
      <c r="A208" s="84"/>
      <c r="B208" s="111"/>
      <c r="C208" s="111"/>
      <c r="D208" s="93"/>
      <c r="E208" s="93"/>
      <c r="F208" s="92"/>
      <c r="G208" s="21">
        <f t="shared" si="99"/>
        <v>0</v>
      </c>
      <c r="H208" s="156">
        <f>G208*'Consolidated Budget(old one)'!$I$10</f>
        <v>0</v>
      </c>
      <c r="I208" s="88"/>
      <c r="J208" s="88"/>
      <c r="K208" s="30">
        <f t="shared" si="93"/>
        <v>0</v>
      </c>
      <c r="L208" s="31">
        <f t="shared" si="92"/>
        <v>0</v>
      </c>
      <c r="M208" s="87"/>
      <c r="N208" s="88"/>
      <c r="O208" s="88"/>
      <c r="P208" s="22">
        <f>$H208-O208</f>
        <v>0</v>
      </c>
      <c r="Q208" s="23">
        <f t="shared" si="95"/>
        <v>0</v>
      </c>
    </row>
    <row r="209" spans="1:17" x14ac:dyDescent="0.25">
      <c r="A209" s="84"/>
      <c r="B209" s="111"/>
      <c r="C209" s="111"/>
      <c r="D209" s="93"/>
      <c r="E209" s="93"/>
      <c r="F209" s="92"/>
      <c r="G209" s="21">
        <f t="shared" si="99"/>
        <v>0</v>
      </c>
      <c r="H209" s="156">
        <f>G209*'Consolidated Budget(old one)'!$I$10</f>
        <v>0</v>
      </c>
      <c r="I209" s="88"/>
      <c r="J209" s="88"/>
      <c r="K209" s="30">
        <f t="shared" si="93"/>
        <v>0</v>
      </c>
      <c r="L209" s="31">
        <f t="shared" si="92"/>
        <v>0</v>
      </c>
      <c r="M209" s="87"/>
      <c r="N209" s="88"/>
      <c r="O209" s="88"/>
      <c r="P209" s="22">
        <f>$H209-O209</f>
        <v>0</v>
      </c>
      <c r="Q209" s="23">
        <f t="shared" si="95"/>
        <v>0</v>
      </c>
    </row>
    <row r="210" spans="1:17" x14ac:dyDescent="0.25">
      <c r="A210" s="84"/>
      <c r="B210" s="111"/>
      <c r="C210" s="111"/>
      <c r="D210" s="93"/>
      <c r="E210" s="93"/>
      <c r="F210" s="92"/>
      <c r="G210" s="21">
        <f t="shared" si="99"/>
        <v>0</v>
      </c>
      <c r="H210" s="156">
        <f>G210*'Consolidated Budget(old one)'!$I$10</f>
        <v>0</v>
      </c>
      <c r="I210" s="88"/>
      <c r="J210" s="88"/>
      <c r="K210" s="30">
        <f t="shared" si="93"/>
        <v>0</v>
      </c>
      <c r="L210" s="31">
        <f t="shared" si="92"/>
        <v>0</v>
      </c>
      <c r="M210" s="87"/>
      <c r="N210" s="88"/>
      <c r="O210" s="88"/>
      <c r="P210" s="22">
        <f>$H210-O210</f>
        <v>0</v>
      </c>
      <c r="Q210" s="23">
        <f t="shared" si="95"/>
        <v>0</v>
      </c>
    </row>
    <row r="211" spans="1:17" ht="13" x14ac:dyDescent="0.25">
      <c r="A211" s="90"/>
      <c r="B211" s="25" t="s">
        <v>59</v>
      </c>
      <c r="C211" s="25"/>
      <c r="D211" s="963"/>
      <c r="E211" s="963"/>
      <c r="F211" s="963"/>
      <c r="G211" s="26">
        <f>SUM(G212:G217)</f>
        <v>0</v>
      </c>
      <c r="H211" s="26">
        <f>SUM(H212:H217)</f>
        <v>0</v>
      </c>
      <c r="I211" s="26">
        <f>SUM(I212:I217)</f>
        <v>0</v>
      </c>
      <c r="J211" s="26">
        <f>SUM(J212:J217)</f>
        <v>0</v>
      </c>
      <c r="K211" s="36">
        <f t="shared" si="93"/>
        <v>0</v>
      </c>
      <c r="L211" s="37">
        <f t="shared" si="92"/>
        <v>0</v>
      </c>
      <c r="M211" s="87"/>
      <c r="N211" s="26">
        <f>SUM(N212:N217)</f>
        <v>0</v>
      </c>
      <c r="O211" s="26">
        <f>SUM(O212:O217)</f>
        <v>200</v>
      </c>
      <c r="P211" s="36">
        <f>H211-O211</f>
        <v>-200</v>
      </c>
      <c r="Q211" s="37">
        <f t="shared" si="95"/>
        <v>0</v>
      </c>
    </row>
    <row r="212" spans="1:17" x14ac:dyDescent="0.25">
      <c r="A212" s="84"/>
      <c r="B212" s="111"/>
      <c r="C212" s="111"/>
      <c r="D212" s="93"/>
      <c r="E212" s="93"/>
      <c r="F212" s="92"/>
      <c r="G212" s="21">
        <f t="shared" ref="G212:G217" si="100">E212*F212</f>
        <v>0</v>
      </c>
      <c r="H212" s="156">
        <f>G212*'Consolidated Budget(old one)'!$I$10</f>
        <v>0</v>
      </c>
      <c r="I212" s="88"/>
      <c r="J212" s="88"/>
      <c r="K212" s="30">
        <f t="shared" si="93"/>
        <v>0</v>
      </c>
      <c r="L212" s="31">
        <f t="shared" si="92"/>
        <v>0</v>
      </c>
      <c r="M212" s="87"/>
      <c r="N212" s="88"/>
      <c r="O212" s="88">
        <v>200</v>
      </c>
      <c r="P212" s="22">
        <f t="shared" ref="P212:P217" si="101">$H212-O212</f>
        <v>-200</v>
      </c>
      <c r="Q212" s="23">
        <f t="shared" si="95"/>
        <v>0</v>
      </c>
    </row>
    <row r="213" spans="1:17" x14ac:dyDescent="0.25">
      <c r="A213" s="84"/>
      <c r="B213" s="111"/>
      <c r="C213" s="111"/>
      <c r="D213" s="93"/>
      <c r="E213" s="93"/>
      <c r="F213" s="92"/>
      <c r="G213" s="21">
        <f t="shared" si="100"/>
        <v>0</v>
      </c>
      <c r="H213" s="156">
        <f>G213*'Consolidated Budget(old one)'!$I$10</f>
        <v>0</v>
      </c>
      <c r="I213" s="88"/>
      <c r="J213" s="88"/>
      <c r="K213" s="30">
        <f t="shared" si="93"/>
        <v>0</v>
      </c>
      <c r="L213" s="31">
        <f t="shared" si="92"/>
        <v>0</v>
      </c>
      <c r="M213" s="87"/>
      <c r="N213" s="88"/>
      <c r="O213" s="88"/>
      <c r="P213" s="22">
        <f t="shared" si="101"/>
        <v>0</v>
      </c>
      <c r="Q213" s="23">
        <f t="shared" si="95"/>
        <v>0</v>
      </c>
    </row>
    <row r="214" spans="1:17" x14ac:dyDescent="0.25">
      <c r="A214" s="84"/>
      <c r="B214" s="111"/>
      <c r="C214" s="111"/>
      <c r="D214" s="93"/>
      <c r="E214" s="93"/>
      <c r="F214" s="92"/>
      <c r="G214" s="21">
        <f t="shared" si="100"/>
        <v>0</v>
      </c>
      <c r="H214" s="156">
        <f>G214*'Consolidated Budget(old one)'!$I$10</f>
        <v>0</v>
      </c>
      <c r="I214" s="88"/>
      <c r="J214" s="88"/>
      <c r="K214" s="30">
        <f t="shared" si="93"/>
        <v>0</v>
      </c>
      <c r="L214" s="31">
        <f t="shared" si="92"/>
        <v>0</v>
      </c>
      <c r="M214" s="87"/>
      <c r="N214" s="88"/>
      <c r="O214" s="88"/>
      <c r="P214" s="22">
        <f t="shared" si="101"/>
        <v>0</v>
      </c>
      <c r="Q214" s="23">
        <f t="shared" si="95"/>
        <v>0</v>
      </c>
    </row>
    <row r="215" spans="1:17" x14ac:dyDescent="0.25">
      <c r="A215" s="84"/>
      <c r="B215" s="111"/>
      <c r="C215" s="111"/>
      <c r="D215" s="93"/>
      <c r="E215" s="93"/>
      <c r="F215" s="92"/>
      <c r="G215" s="21">
        <f t="shared" si="100"/>
        <v>0</v>
      </c>
      <c r="H215" s="156">
        <f>G215*'Consolidated Budget(old one)'!$I$10</f>
        <v>0</v>
      </c>
      <c r="I215" s="88"/>
      <c r="J215" s="88"/>
      <c r="K215" s="30">
        <f t="shared" si="93"/>
        <v>0</v>
      </c>
      <c r="L215" s="31">
        <f t="shared" si="92"/>
        <v>0</v>
      </c>
      <c r="M215" s="87"/>
      <c r="N215" s="88"/>
      <c r="O215" s="88"/>
      <c r="P215" s="22">
        <f t="shared" si="101"/>
        <v>0</v>
      </c>
      <c r="Q215" s="23">
        <f t="shared" si="95"/>
        <v>0</v>
      </c>
    </row>
    <row r="216" spans="1:17" x14ac:dyDescent="0.25">
      <c r="A216" s="84"/>
      <c r="B216" s="111"/>
      <c r="C216" s="111"/>
      <c r="D216" s="93"/>
      <c r="E216" s="93"/>
      <c r="F216" s="92"/>
      <c r="G216" s="21">
        <f t="shared" si="100"/>
        <v>0</v>
      </c>
      <c r="H216" s="156">
        <f>G216*'Consolidated Budget(old one)'!$I$10</f>
        <v>0</v>
      </c>
      <c r="I216" s="88"/>
      <c r="J216" s="88"/>
      <c r="K216" s="30">
        <f t="shared" si="93"/>
        <v>0</v>
      </c>
      <c r="L216" s="31">
        <f t="shared" si="92"/>
        <v>0</v>
      </c>
      <c r="M216" s="87"/>
      <c r="N216" s="88"/>
      <c r="O216" s="88"/>
      <c r="P216" s="22">
        <f t="shared" si="101"/>
        <v>0</v>
      </c>
      <c r="Q216" s="23">
        <f t="shared" si="95"/>
        <v>0</v>
      </c>
    </row>
    <row r="217" spans="1:17" x14ac:dyDescent="0.25">
      <c r="A217" s="112"/>
      <c r="B217" s="188"/>
      <c r="C217" s="188"/>
      <c r="D217" s="93"/>
      <c r="E217" s="93"/>
      <c r="F217" s="92"/>
      <c r="G217" s="21">
        <f t="shared" si="100"/>
        <v>0</v>
      </c>
      <c r="H217" s="156">
        <f>G217*'Consolidated Budget(old one)'!$I$10</f>
        <v>0</v>
      </c>
      <c r="I217" s="97"/>
      <c r="J217" s="97"/>
      <c r="K217" s="39">
        <f t="shared" si="93"/>
        <v>0</v>
      </c>
      <c r="L217" s="40">
        <f t="shared" si="92"/>
        <v>0</v>
      </c>
      <c r="M217" s="87"/>
      <c r="N217" s="97"/>
      <c r="O217" s="97"/>
      <c r="P217" s="22">
        <f t="shared" si="101"/>
        <v>0</v>
      </c>
      <c r="Q217" s="23">
        <f t="shared" si="95"/>
        <v>0</v>
      </c>
    </row>
    <row r="218" spans="1:17" ht="22.4" customHeight="1" x14ac:dyDescent="0.25">
      <c r="A218" s="964" t="s">
        <v>357</v>
      </c>
      <c r="B218" s="964"/>
      <c r="C218" s="964"/>
      <c r="D218" s="964"/>
      <c r="E218" s="964"/>
      <c r="F218" s="964"/>
      <c r="G218" s="34">
        <f>G206+G211</f>
        <v>0</v>
      </c>
      <c r="H218" s="34">
        <f>H206+H211</f>
        <v>0</v>
      </c>
      <c r="I218" s="34">
        <f>I213</f>
        <v>0</v>
      </c>
      <c r="J218" s="34">
        <f>J213</f>
        <v>0</v>
      </c>
      <c r="K218" s="34">
        <f t="shared" si="93"/>
        <v>0</v>
      </c>
      <c r="L218" s="35">
        <f t="shared" si="92"/>
        <v>0</v>
      </c>
      <c r="M218" s="87"/>
      <c r="N218" s="34">
        <f>N213</f>
        <v>0</v>
      </c>
      <c r="O218" s="34">
        <f>O213</f>
        <v>0</v>
      </c>
      <c r="P218" s="34">
        <f>M218-O218</f>
        <v>0</v>
      </c>
      <c r="Q218" s="35">
        <f t="shared" si="95"/>
        <v>0</v>
      </c>
    </row>
    <row r="219" spans="1:17" s="78" customFormat="1" ht="33" customHeight="1" x14ac:dyDescent="0.25">
      <c r="A219" s="905" t="s">
        <v>358</v>
      </c>
      <c r="B219" s="906"/>
      <c r="C219" s="906"/>
      <c r="D219" s="906"/>
      <c r="E219" s="906"/>
      <c r="F219" s="906"/>
      <c r="G219" s="48">
        <f>G218</f>
        <v>0</v>
      </c>
      <c r="H219" s="48">
        <f>H218</f>
        <v>0</v>
      </c>
      <c r="I219" s="47">
        <f>I206+I211</f>
        <v>0</v>
      </c>
      <c r="J219" s="47">
        <f>J206+J211</f>
        <v>0</v>
      </c>
      <c r="K219" s="19">
        <f t="shared" si="93"/>
        <v>0</v>
      </c>
      <c r="L219" s="46">
        <f t="shared" si="92"/>
        <v>0</v>
      </c>
      <c r="M219" s="87"/>
      <c r="N219" s="47">
        <f>N206+N211</f>
        <v>0</v>
      </c>
      <c r="O219" s="47">
        <f>O206+O211</f>
        <v>2200</v>
      </c>
      <c r="P219" s="19">
        <f>M219-O219</f>
        <v>-2200</v>
      </c>
      <c r="Q219" s="46">
        <f t="shared" si="95"/>
        <v>0</v>
      </c>
    </row>
    <row r="220" spans="1:17" ht="27" customHeight="1" x14ac:dyDescent="0.25">
      <c r="A220" s="975" t="s">
        <v>403</v>
      </c>
      <c r="B220" s="975"/>
      <c r="C220" s="975"/>
      <c r="D220" s="975"/>
      <c r="E220" s="975"/>
      <c r="F220" s="975"/>
      <c r="G220" s="125">
        <f>IFERROR(G219/G221,0)</f>
        <v>0</v>
      </c>
      <c r="H220" s="206">
        <f>IFERROR(H219/H221,0)</f>
        <v>0</v>
      </c>
      <c r="I220" s="114"/>
      <c r="J220" s="114"/>
      <c r="K220" s="114"/>
      <c r="L220" s="115"/>
      <c r="M220" s="87"/>
      <c r="N220" s="114"/>
      <c r="O220" s="114"/>
      <c r="P220" s="114"/>
      <c r="Q220" s="115"/>
    </row>
    <row r="221" spans="1:17" ht="26.15" customHeight="1" x14ac:dyDescent="0.25">
      <c r="A221" s="974" t="s">
        <v>360</v>
      </c>
      <c r="B221" s="974"/>
      <c r="C221" s="974"/>
      <c r="D221" s="974"/>
      <c r="E221" s="974"/>
      <c r="F221" s="974"/>
      <c r="G221" s="49"/>
      <c r="H221" s="50"/>
      <c r="I221" s="49"/>
      <c r="J221" s="49"/>
      <c r="K221" s="49"/>
      <c r="L221" s="49"/>
      <c r="M221" s="87"/>
      <c r="N221" s="49"/>
      <c r="O221" s="49"/>
      <c r="P221" s="49"/>
      <c r="Q221" s="49"/>
    </row>
    <row r="222" spans="1:17" ht="22.4" customHeight="1" x14ac:dyDescent="0.25">
      <c r="A222" s="974" t="s">
        <v>490</v>
      </c>
      <c r="B222" s="974"/>
      <c r="C222" s="974"/>
      <c r="D222" s="974"/>
      <c r="E222" s="974"/>
      <c r="F222" s="974"/>
      <c r="G222" s="49"/>
      <c r="H222" s="50"/>
      <c r="I222" s="49"/>
      <c r="J222" s="49"/>
      <c r="K222" s="49"/>
      <c r="L222" s="49"/>
      <c r="M222" s="87"/>
      <c r="N222" s="49"/>
      <c r="O222" s="49"/>
      <c r="P222" s="49"/>
      <c r="Q222" s="49"/>
    </row>
    <row r="223" spans="1:17" ht="22.4" customHeight="1" x14ac:dyDescent="0.25">
      <c r="A223" s="974" t="s">
        <v>490</v>
      </c>
      <c r="B223" s="974"/>
      <c r="C223" s="974"/>
      <c r="D223" s="974"/>
      <c r="E223" s="974"/>
      <c r="F223" s="974"/>
      <c r="G223" s="49"/>
      <c r="H223" s="50"/>
      <c r="I223" s="49"/>
      <c r="J223" s="49"/>
      <c r="K223" s="49"/>
      <c r="L223" s="49"/>
      <c r="M223" s="87"/>
      <c r="N223" s="49"/>
      <c r="O223" s="49"/>
      <c r="P223" s="49"/>
      <c r="Q223" s="49"/>
    </row>
    <row r="224" spans="1:17" ht="42.65" customHeight="1" x14ac:dyDescent="0.25">
      <c r="A224" s="920" t="s">
        <v>491</v>
      </c>
      <c r="B224" s="920"/>
      <c r="C224" s="920"/>
      <c r="D224" s="920"/>
      <c r="E224" s="920"/>
      <c r="F224" s="920"/>
      <c r="G224" s="126">
        <f>SUM(G221:G222)</f>
        <v>0</v>
      </c>
      <c r="H224" s="207">
        <f>SUM(H221:H222)</f>
        <v>0</v>
      </c>
      <c r="I224" s="51">
        <f>SUM(I221:I222)</f>
        <v>0</v>
      </c>
      <c r="J224" s="51">
        <f>SUM(J221:J222)</f>
        <v>0</v>
      </c>
      <c r="K224" s="51">
        <f>H224-J224</f>
        <v>0</v>
      </c>
      <c r="L224" s="53">
        <f t="shared" ref="L224" si="102">IFERROR(K224/$H224,0)</f>
        <v>0</v>
      </c>
      <c r="M224" s="87"/>
      <c r="N224" s="51">
        <f>SUM(N221:N222)</f>
        <v>0</v>
      </c>
      <c r="O224" s="54">
        <f>SUM(O221:O222)</f>
        <v>0</v>
      </c>
      <c r="P224" s="54">
        <f>H224-O224</f>
        <v>0</v>
      </c>
      <c r="Q224" s="52">
        <f t="shared" ref="Q224" si="103">IFERROR(P224/$H224,0)</f>
        <v>0</v>
      </c>
    </row>
    <row r="225" spans="1:8" ht="56.9" customHeight="1" x14ac:dyDescent="0.25">
      <c r="A225" s="909" t="s">
        <v>404</v>
      </c>
      <c r="B225" s="909"/>
      <c r="C225" s="909"/>
      <c r="D225" s="909"/>
      <c r="E225" s="909"/>
      <c r="F225" s="909"/>
      <c r="G225" s="127"/>
      <c r="H225" s="208"/>
    </row>
    <row r="250" spans="8:8" s="121" customFormat="1" x14ac:dyDescent="0.25">
      <c r="H250" s="122" t="e">
        <f>H249-#REF!</f>
        <v>#REF!</v>
      </c>
    </row>
    <row r="281" spans="8:10" s="121" customFormat="1" x14ac:dyDescent="0.25">
      <c r="H281" s="122"/>
      <c r="I281" s="120"/>
      <c r="J281" s="120">
        <f>J280*$B$10</f>
        <v>0</v>
      </c>
    </row>
    <row r="282" spans="8:10" s="121" customFormat="1" x14ac:dyDescent="0.25">
      <c r="H282" s="122"/>
      <c r="I282" s="120"/>
      <c r="J282" s="120"/>
    </row>
    <row r="283" spans="8:10" s="121" customFormat="1" x14ac:dyDescent="0.25">
      <c r="H283" s="122" t="e">
        <f>H282-#REF!</f>
        <v>#REF!</v>
      </c>
      <c r="I283" s="120"/>
      <c r="J283" s="120"/>
    </row>
  </sheetData>
  <sheetProtection insertHyperlinks="0" sort="0" autoFilter="0"/>
  <mergeCells count="78">
    <mergeCell ref="D190:F190"/>
    <mergeCell ref="A194:F194"/>
    <mergeCell ref="B195:H195"/>
    <mergeCell ref="D196:F196"/>
    <mergeCell ref="B183:H183"/>
    <mergeCell ref="D184:F184"/>
    <mergeCell ref="A173:F173"/>
    <mergeCell ref="B174:H174"/>
    <mergeCell ref="D175:F175"/>
    <mergeCell ref="A182:F182"/>
    <mergeCell ref="D187:F187"/>
    <mergeCell ref="B163:H163"/>
    <mergeCell ref="D164:F164"/>
    <mergeCell ref="A224:F224"/>
    <mergeCell ref="A225:F225"/>
    <mergeCell ref="A202:F202"/>
    <mergeCell ref="A204:H204"/>
    <mergeCell ref="B205:H205"/>
    <mergeCell ref="D206:F206"/>
    <mergeCell ref="D211:F211"/>
    <mergeCell ref="A218:F218"/>
    <mergeCell ref="A223:F223"/>
    <mergeCell ref="A219:F219"/>
    <mergeCell ref="A220:F220"/>
    <mergeCell ref="A221:F221"/>
    <mergeCell ref="A222:F222"/>
    <mergeCell ref="A201:F201"/>
    <mergeCell ref="D168:F168"/>
    <mergeCell ref="D135:F135"/>
    <mergeCell ref="D36:F36"/>
    <mergeCell ref="D45:F45"/>
    <mergeCell ref="D54:F54"/>
    <mergeCell ref="D63:F63"/>
    <mergeCell ref="D72:F72"/>
    <mergeCell ref="D81:F81"/>
    <mergeCell ref="D90:F90"/>
    <mergeCell ref="D99:F99"/>
    <mergeCell ref="D108:F108"/>
    <mergeCell ref="D117:F117"/>
    <mergeCell ref="D126:F126"/>
    <mergeCell ref="D144:F144"/>
    <mergeCell ref="D153:F153"/>
    <mergeCell ref="A162:F162"/>
    <mergeCell ref="B35:H35"/>
    <mergeCell ref="I13:M13"/>
    <mergeCell ref="N13:R13"/>
    <mergeCell ref="I14:J14"/>
    <mergeCell ref="M14:M15"/>
    <mergeCell ref="N14:O14"/>
    <mergeCell ref="R14:R15"/>
    <mergeCell ref="G13:H14"/>
    <mergeCell ref="A17:H17"/>
    <mergeCell ref="B18:H18"/>
    <mergeCell ref="D20:F20"/>
    <mergeCell ref="D27:F27"/>
    <mergeCell ref="A34:F34"/>
    <mergeCell ref="A13:B15"/>
    <mergeCell ref="D13:D15"/>
    <mergeCell ref="E13:E15"/>
    <mergeCell ref="A2:B2"/>
    <mergeCell ref="A3:B3"/>
    <mergeCell ref="A4:B4"/>
    <mergeCell ref="C2:K2"/>
    <mergeCell ref="C4:K4"/>
    <mergeCell ref="C3:K3"/>
    <mergeCell ref="H8:K8"/>
    <mergeCell ref="H9:K9"/>
    <mergeCell ref="G5:K5"/>
    <mergeCell ref="F13:F14"/>
    <mergeCell ref="C13:C15"/>
    <mergeCell ref="D7:F7"/>
    <mergeCell ref="D8:F8"/>
    <mergeCell ref="D9:F9"/>
    <mergeCell ref="A6:F6"/>
    <mergeCell ref="A5:B5"/>
    <mergeCell ref="C5:F5"/>
    <mergeCell ref="H6:K6"/>
    <mergeCell ref="H7:K7"/>
  </mergeCells>
  <conditionalFormatting sqref="G220:H220">
    <cfRule type="cellIs" dxfId="67" priority="29" operator="greaterThan">
      <formula>0.15</formula>
    </cfRule>
  </conditionalFormatting>
  <conditionalFormatting sqref="L11:L13 L16:L201 L203:L218 L220:L223 L225:L1048576">
    <cfRule type="cellIs" dxfId="66" priority="37" operator="lessThan">
      <formula>-110</formula>
    </cfRule>
    <cfRule type="cellIs" dxfId="65" priority="38" operator="greaterThan">
      <formula>110</formula>
    </cfRule>
    <cfRule type="cellIs" dxfId="64" priority="39" operator="greaterThan">
      <formula>1.1</formula>
    </cfRule>
  </conditionalFormatting>
  <conditionalFormatting sqref="Q34">
    <cfRule type="cellIs" dxfId="63" priority="33" operator="lessThan">
      <formula>-110</formula>
    </cfRule>
    <cfRule type="cellIs" dxfId="62" priority="34" operator="greaterThan">
      <formula>110</formula>
    </cfRule>
    <cfRule type="cellIs" dxfId="61" priority="35" operator="greaterThan">
      <formula>1.1</formula>
    </cfRule>
  </conditionalFormatting>
  <conditionalFormatting sqref="Q162">
    <cfRule type="cellIs" dxfId="60" priority="26" operator="lessThan">
      <formula>-110</formula>
    </cfRule>
    <cfRule type="cellIs" dxfId="59" priority="27" operator="greaterThan">
      <formula>110</formula>
    </cfRule>
    <cfRule type="cellIs" dxfId="58" priority="28" operator="greaterThan">
      <formula>1.1</formula>
    </cfRule>
  </conditionalFormatting>
  <conditionalFormatting sqref="Q173">
    <cfRule type="cellIs" dxfId="57" priority="23" operator="lessThan">
      <formula>-110</formula>
    </cfRule>
    <cfRule type="cellIs" dxfId="56" priority="24" operator="greaterThan">
      <formula>110</formula>
    </cfRule>
    <cfRule type="cellIs" dxfId="55" priority="25" operator="greaterThan">
      <formula>1.1</formula>
    </cfRule>
  </conditionalFormatting>
  <conditionalFormatting sqref="Q182">
    <cfRule type="cellIs" dxfId="54" priority="20" operator="lessThan">
      <formula>-110</formula>
    </cfRule>
    <cfRule type="cellIs" dxfId="53" priority="21" operator="greaterThan">
      <formula>110</formula>
    </cfRule>
    <cfRule type="cellIs" dxfId="52" priority="22" operator="greaterThan">
      <formula>1.1</formula>
    </cfRule>
  </conditionalFormatting>
  <conditionalFormatting sqref="Q194">
    <cfRule type="cellIs" dxfId="51" priority="17" operator="lessThan">
      <formula>-110</formula>
    </cfRule>
    <cfRule type="cellIs" dxfId="50" priority="18" operator="greaterThan">
      <formula>110</formula>
    </cfRule>
    <cfRule type="cellIs" dxfId="49" priority="19" operator="greaterThan">
      <formula>1.1</formula>
    </cfRule>
  </conditionalFormatting>
  <conditionalFormatting sqref="Q201">
    <cfRule type="cellIs" dxfId="48" priority="14" operator="lessThan">
      <formula>-110</formula>
    </cfRule>
    <cfRule type="cellIs" dxfId="47" priority="15" operator="greaterThan">
      <formula>110</formula>
    </cfRule>
    <cfRule type="cellIs" dxfId="46" priority="16" operator="greaterThan">
      <formula>1.1</formula>
    </cfRule>
  </conditionalFormatting>
  <conditionalFormatting sqref="Q218">
    <cfRule type="cellIs" dxfId="45" priority="11" operator="lessThan">
      <formula>-110</formula>
    </cfRule>
    <cfRule type="cellIs" dxfId="44" priority="12" operator="greaterThan">
      <formula>110</formula>
    </cfRule>
    <cfRule type="cellIs" dxfId="43" priority="13" operator="greaterThan">
      <formula>1.1</formula>
    </cfRule>
  </conditionalFormatting>
  <conditionalFormatting sqref="Q221:Q223">
    <cfRule type="cellIs" dxfId="42" priority="30" operator="lessThan">
      <formula>-110</formula>
    </cfRule>
    <cfRule type="cellIs" dxfId="41" priority="31" operator="greaterThan">
      <formula>110</formula>
    </cfRule>
    <cfRule type="cellIs" dxfId="40" priority="32" operator="greaterThan">
      <formula>1.1</formula>
    </cfRule>
  </conditionalFormatting>
  <conditionalFormatting sqref="AH1:AH9">
    <cfRule type="cellIs" dxfId="39" priority="1" operator="lessThan">
      <formula>-110</formula>
    </cfRule>
    <cfRule type="cellIs" dxfId="38" priority="2" operator="greaterThan">
      <formula>110</formula>
    </cfRule>
  </conditionalFormatting>
  <conditionalFormatting sqref="AH1:AI9">
    <cfRule type="cellIs" dxfId="37" priority="3" operator="greaterThan">
      <formula>1.1</formula>
    </cfRule>
  </conditionalFormatting>
  <conditionalFormatting sqref="AI1:AI9">
    <cfRule type="cellIs" dxfId="36" priority="6" operator="lessThan">
      <formula>-1.1</formula>
    </cfRule>
  </conditionalFormatting>
  <conditionalFormatting sqref="BL1:BL9">
    <cfRule type="cellIs" dxfId="35" priority="4" operator="lessThan">
      <formula>-1.1</formula>
    </cfRule>
    <cfRule type="cellIs" dxfId="34"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816F2-4886-49B1-AD7A-D3A3717209F8}">
  <dimension ref="A1:R283"/>
  <sheetViews>
    <sheetView showGridLines="0" showZeros="0" topLeftCell="D210" zoomScale="70" zoomScaleNormal="70" workbookViewId="0">
      <selection activeCell="H9" sqref="H9:K9"/>
    </sheetView>
  </sheetViews>
  <sheetFormatPr defaultColWidth="14.453125" defaultRowHeight="12.5" x14ac:dyDescent="0.25"/>
  <cols>
    <col min="1" max="1" width="11.453125" style="4" customWidth="1"/>
    <col min="2" max="3" width="45.54296875" style="189" customWidth="1"/>
    <col min="4" max="4" width="13.54296875" style="68" customWidth="1"/>
    <col min="5" max="5" width="12.453125" style="68" customWidth="1"/>
    <col min="6" max="6" width="16.453125" style="68" customWidth="1"/>
    <col min="7" max="7" width="18.54296875" style="116" customWidth="1"/>
    <col min="8" max="8" width="18.54296875" style="209" customWidth="1"/>
    <col min="9" max="10" width="15.54296875" style="116" customWidth="1"/>
    <col min="11" max="11" width="18.453125" style="117" customWidth="1"/>
    <col min="12" max="12" width="15.54296875" style="118" customWidth="1"/>
    <col min="13" max="13" width="45.453125" style="119" customWidth="1"/>
    <col min="14" max="14" width="26.453125" style="116" customWidth="1"/>
    <col min="15" max="15" width="15.54296875" style="116" customWidth="1"/>
    <col min="16" max="16" width="19.453125" style="117" customWidth="1"/>
    <col min="17" max="17" width="18.453125" style="118" customWidth="1"/>
    <col min="18" max="18" width="49.453125" style="119" customWidth="1"/>
    <col min="19" max="19" width="14.453125" style="68" customWidth="1"/>
    <col min="20" max="16384" width="14.453125" style="68"/>
  </cols>
  <sheetData>
    <row r="1" spans="1:18" s="62" customFormat="1" ht="18.649999999999999" customHeight="1" x14ac:dyDescent="0.45">
      <c r="A1" s="238" t="s">
        <v>112</v>
      </c>
      <c r="B1" s="239">
        <v>7.4999999999999997E-2</v>
      </c>
      <c r="C1" s="239"/>
      <c r="D1" s="239"/>
      <c r="E1" s="240"/>
      <c r="F1" s="241"/>
      <c r="G1" s="242"/>
      <c r="H1" s="243"/>
      <c r="I1" s="244"/>
      <c r="J1" s="245"/>
      <c r="K1" s="245"/>
      <c r="L1" s="254"/>
      <c r="M1" s="246"/>
      <c r="N1" s="246"/>
      <c r="O1" s="246"/>
      <c r="P1" s="246"/>
      <c r="Q1" s="246"/>
      <c r="R1" s="246"/>
    </row>
    <row r="2" spans="1:18" ht="27" customHeight="1" x14ac:dyDescent="0.25">
      <c r="A2" s="933" t="s">
        <v>364</v>
      </c>
      <c r="B2" s="934"/>
      <c r="C2" s="932" t="s">
        <v>412</v>
      </c>
      <c r="D2" s="932"/>
      <c r="E2" s="932"/>
      <c r="F2" s="932"/>
      <c r="G2" s="932"/>
      <c r="H2" s="932"/>
      <c r="I2" s="932"/>
      <c r="J2" s="932"/>
      <c r="K2" s="932"/>
      <c r="M2" s="257" t="s">
        <v>413</v>
      </c>
      <c r="N2" s="258"/>
      <c r="Q2" s="256"/>
      <c r="R2" s="248"/>
    </row>
    <row r="3" spans="1:18" ht="27" customHeight="1" x14ac:dyDescent="0.55000000000000004">
      <c r="A3" s="933" t="s">
        <v>365</v>
      </c>
      <c r="B3" s="934"/>
      <c r="C3" s="932"/>
      <c r="D3" s="932"/>
      <c r="E3" s="932"/>
      <c r="F3" s="932"/>
      <c r="G3" s="932"/>
      <c r="H3" s="932"/>
      <c r="I3" s="932"/>
      <c r="J3" s="932"/>
      <c r="K3" s="932"/>
      <c r="L3" s="247"/>
      <c r="M3" s="261" t="s">
        <v>415</v>
      </c>
      <c r="N3" s="255" t="e">
        <f>H283</f>
        <v>#REF!</v>
      </c>
      <c r="O3" s="209"/>
      <c r="Q3" s="256"/>
      <c r="R3" s="250"/>
    </row>
    <row r="4" spans="1:18" ht="27" customHeight="1" x14ac:dyDescent="0.55000000000000004">
      <c r="A4" s="933" t="s">
        <v>414</v>
      </c>
      <c r="B4" s="934"/>
      <c r="C4" s="935"/>
      <c r="D4" s="936"/>
      <c r="E4" s="936"/>
      <c r="F4" s="936"/>
      <c r="G4" s="936"/>
      <c r="H4" s="936"/>
      <c r="I4" s="936"/>
      <c r="J4" s="936"/>
      <c r="K4" s="937"/>
      <c r="L4" s="249"/>
      <c r="M4" s="261" t="s">
        <v>418</v>
      </c>
      <c r="N4" s="255"/>
      <c r="O4" s="209"/>
      <c r="Q4" s="256"/>
      <c r="R4" s="250"/>
    </row>
    <row r="5" spans="1:18" ht="23.5" customHeight="1" x14ac:dyDescent="0.55000000000000004">
      <c r="A5" s="933" t="s">
        <v>416</v>
      </c>
      <c r="B5" s="934"/>
      <c r="C5" s="935"/>
      <c r="D5" s="936"/>
      <c r="E5" s="936"/>
      <c r="F5" s="937"/>
      <c r="G5" s="938" t="s">
        <v>417</v>
      </c>
      <c r="H5" s="939"/>
      <c r="I5" s="939"/>
      <c r="J5" s="939"/>
      <c r="K5" s="940"/>
      <c r="L5" s="249"/>
      <c r="M5" s="261" t="s">
        <v>421</v>
      </c>
      <c r="N5" s="255">
        <f>J282</f>
        <v>0</v>
      </c>
      <c r="O5" s="209"/>
      <c r="Q5" s="256"/>
      <c r="R5" s="250"/>
    </row>
    <row r="6" spans="1:18" ht="27" customHeight="1" x14ac:dyDescent="0.55000000000000004">
      <c r="A6" s="935" t="s">
        <v>419</v>
      </c>
      <c r="B6" s="936"/>
      <c r="C6" s="936"/>
      <c r="D6" s="936"/>
      <c r="E6" s="936"/>
      <c r="F6" s="937"/>
      <c r="G6" s="252" t="s">
        <v>420</v>
      </c>
      <c r="H6" s="938"/>
      <c r="I6" s="939"/>
      <c r="J6" s="939"/>
      <c r="K6" s="940"/>
      <c r="L6" s="249"/>
      <c r="M6" s="261" t="s">
        <v>425</v>
      </c>
      <c r="N6" s="255">
        <f>N4-N5</f>
        <v>0</v>
      </c>
      <c r="O6" s="209"/>
      <c r="Q6" s="256"/>
      <c r="R6" s="250"/>
    </row>
    <row r="7" spans="1:18" ht="44.5" customHeight="1" x14ac:dyDescent="0.55000000000000004">
      <c r="A7" s="263" t="s">
        <v>422</v>
      </c>
      <c r="B7" s="263"/>
      <c r="C7" s="262" t="s">
        <v>423</v>
      </c>
      <c r="D7" s="935"/>
      <c r="E7" s="936"/>
      <c r="F7" s="937"/>
      <c r="G7" s="253" t="s">
        <v>424</v>
      </c>
      <c r="H7" s="938"/>
      <c r="I7" s="939"/>
      <c r="J7" s="939"/>
      <c r="K7" s="940"/>
      <c r="L7" s="249"/>
      <c r="M7" s="261" t="s">
        <v>427</v>
      </c>
      <c r="N7" s="255">
        <f>N4-N5</f>
        <v>0</v>
      </c>
      <c r="O7" s="209"/>
      <c r="Q7" s="256"/>
      <c r="R7" s="250"/>
    </row>
    <row r="8" spans="1:18" ht="49.4" customHeight="1" x14ac:dyDescent="0.25">
      <c r="A8" s="263" t="s">
        <v>422</v>
      </c>
      <c r="B8" s="263"/>
      <c r="C8" s="262" t="s">
        <v>423</v>
      </c>
      <c r="D8" s="935"/>
      <c r="E8" s="936"/>
      <c r="F8" s="937"/>
      <c r="G8" s="253" t="s">
        <v>426</v>
      </c>
      <c r="H8" s="938"/>
      <c r="I8" s="939"/>
      <c r="J8" s="939"/>
      <c r="K8" s="940"/>
      <c r="L8" s="249"/>
      <c r="O8" s="209"/>
      <c r="Q8" s="256"/>
      <c r="R8" s="250"/>
    </row>
    <row r="9" spans="1:18" ht="43.4" customHeight="1" x14ac:dyDescent="0.5">
      <c r="A9" s="263" t="s">
        <v>422</v>
      </c>
      <c r="B9" s="263"/>
      <c r="C9" s="262" t="s">
        <v>423</v>
      </c>
      <c r="D9" s="935"/>
      <c r="E9" s="936"/>
      <c r="F9" s="937"/>
      <c r="G9" s="253" t="s">
        <v>428</v>
      </c>
      <c r="H9" s="938"/>
      <c r="I9" s="939"/>
      <c r="J9" s="939"/>
      <c r="K9" s="940"/>
      <c r="L9" s="249"/>
      <c r="M9" s="259"/>
      <c r="N9" s="249"/>
      <c r="O9" s="209"/>
      <c r="Q9" s="256"/>
      <c r="R9" s="250"/>
    </row>
    <row r="10" spans="1:18" s="62" customFormat="1" ht="24" customHeight="1" x14ac:dyDescent="0.5">
      <c r="A10" s="9" t="s">
        <v>112</v>
      </c>
      <c r="B10" s="184">
        <v>7.4999999999999997E-2</v>
      </c>
      <c r="C10" s="184"/>
      <c r="D10" s="55"/>
      <c r="E10" s="56"/>
      <c r="F10" s="57"/>
      <c r="G10" s="58"/>
      <c r="H10" s="203"/>
      <c r="I10" s="58"/>
      <c r="L10" s="249"/>
      <c r="M10" s="259"/>
      <c r="N10" s="249"/>
      <c r="O10" s="203"/>
      <c r="P10" s="59"/>
      <c r="Q10" s="60"/>
      <c r="R10" s="61"/>
    </row>
    <row r="11" spans="1:18" ht="18" x14ac:dyDescent="0.25">
      <c r="A11" s="10"/>
      <c r="B11" s="185"/>
      <c r="C11" s="185"/>
      <c r="E11" s="63"/>
      <c r="F11" s="63"/>
      <c r="G11" s="63"/>
      <c r="H11" s="204"/>
      <c r="I11" s="64"/>
      <c r="J11" s="64"/>
      <c r="K11" s="65"/>
      <c r="L11" s="66"/>
      <c r="M11" s="260"/>
      <c r="N11" s="202"/>
      <c r="O11" s="202"/>
      <c r="P11" s="65"/>
      <c r="Q11" s="66"/>
      <c r="R11" s="67"/>
    </row>
    <row r="12" spans="1:18" ht="40.4" customHeight="1" thickBot="1" x14ac:dyDescent="0.3">
      <c r="A12" s="9" t="s">
        <v>429</v>
      </c>
      <c r="B12" s="184">
        <v>0.03</v>
      </c>
      <c r="C12" s="251"/>
      <c r="E12" s="63"/>
      <c r="F12" s="63"/>
      <c r="G12" s="63"/>
      <c r="H12" s="204"/>
      <c r="I12" s="69"/>
      <c r="J12" s="69"/>
      <c r="K12" s="70"/>
      <c r="L12" s="71"/>
      <c r="M12" s="72"/>
      <c r="N12" s="69"/>
      <c r="O12" s="69"/>
      <c r="P12" s="70"/>
      <c r="Q12" s="71"/>
      <c r="R12" s="72"/>
    </row>
    <row r="13" spans="1:18" ht="34.4" customHeight="1" x14ac:dyDescent="0.25">
      <c r="A13" s="965" t="s">
        <v>118</v>
      </c>
      <c r="B13" s="966"/>
      <c r="C13" s="943" t="s">
        <v>430</v>
      </c>
      <c r="D13" s="969" t="s">
        <v>119</v>
      </c>
      <c r="E13" s="971" t="s">
        <v>120</v>
      </c>
      <c r="F13" s="941" t="s">
        <v>121</v>
      </c>
      <c r="G13" s="958" t="s">
        <v>122</v>
      </c>
      <c r="H13" s="959"/>
      <c r="I13" s="945" t="s">
        <v>431</v>
      </c>
      <c r="J13" s="946"/>
      <c r="K13" s="946"/>
      <c r="L13" s="946"/>
      <c r="M13" s="947"/>
      <c r="N13" s="948" t="s">
        <v>432</v>
      </c>
      <c r="O13" s="949"/>
      <c r="P13" s="949"/>
      <c r="Q13" s="949"/>
      <c r="R13" s="949"/>
    </row>
    <row r="14" spans="1:18" ht="37.4" customHeight="1" x14ac:dyDescent="0.25">
      <c r="A14" s="967"/>
      <c r="B14" s="968"/>
      <c r="C14" s="944"/>
      <c r="D14" s="970"/>
      <c r="E14" s="972"/>
      <c r="F14" s="942"/>
      <c r="G14" s="960"/>
      <c r="H14" s="961"/>
      <c r="I14" s="950" t="s">
        <v>127</v>
      </c>
      <c r="J14" s="951"/>
      <c r="K14" s="11" t="s">
        <v>128</v>
      </c>
      <c r="L14" s="12" t="s">
        <v>128</v>
      </c>
      <c r="M14" s="952" t="s">
        <v>129</v>
      </c>
      <c r="N14" s="954" t="s">
        <v>127</v>
      </c>
      <c r="O14" s="955"/>
      <c r="P14" s="14" t="s">
        <v>128</v>
      </c>
      <c r="Q14" s="15" t="s">
        <v>128</v>
      </c>
      <c r="R14" s="956" t="s">
        <v>129</v>
      </c>
    </row>
    <row r="15" spans="1:18" ht="62.9" customHeight="1" x14ac:dyDescent="0.25">
      <c r="A15" s="967"/>
      <c r="B15" s="968"/>
      <c r="C15" s="944"/>
      <c r="D15" s="970"/>
      <c r="E15" s="972"/>
      <c r="F15" s="73" t="s">
        <v>131</v>
      </c>
      <c r="G15" s="74" t="s">
        <v>131</v>
      </c>
      <c r="H15" s="205" t="s">
        <v>86</v>
      </c>
      <c r="I15" s="74" t="s">
        <v>131</v>
      </c>
      <c r="J15" s="16" t="s">
        <v>86</v>
      </c>
      <c r="K15" s="16" t="s">
        <v>86</v>
      </c>
      <c r="L15" s="17" t="s">
        <v>132</v>
      </c>
      <c r="M15" s="953"/>
      <c r="N15" s="74" t="s">
        <v>131</v>
      </c>
      <c r="O15" s="16" t="s">
        <v>86</v>
      </c>
      <c r="P15" s="16" t="s">
        <v>86</v>
      </c>
      <c r="Q15" s="18" t="s">
        <v>132</v>
      </c>
      <c r="R15" s="957"/>
    </row>
    <row r="17" spans="1:17" s="78" customFormat="1" ht="33" customHeight="1" thickBot="1" x14ac:dyDescent="0.3">
      <c r="A17" s="902" t="s">
        <v>133</v>
      </c>
      <c r="B17" s="902"/>
      <c r="C17" s="902"/>
      <c r="D17" s="902"/>
      <c r="E17" s="902"/>
      <c r="F17" s="902"/>
      <c r="G17" s="902"/>
      <c r="H17" s="902"/>
      <c r="I17" s="75"/>
      <c r="J17" s="75"/>
      <c r="K17" s="75"/>
      <c r="L17" s="76"/>
      <c r="M17" s="77"/>
      <c r="N17" s="75"/>
      <c r="O17" s="75"/>
      <c r="P17" s="75"/>
      <c r="Q17" s="76"/>
    </row>
    <row r="18" spans="1:17" ht="22.4" customHeight="1" x14ac:dyDescent="0.25">
      <c r="A18" s="128">
        <v>1</v>
      </c>
      <c r="B18" s="962" t="s">
        <v>368</v>
      </c>
      <c r="C18" s="962"/>
      <c r="D18" s="962"/>
      <c r="E18" s="962"/>
      <c r="F18" s="962"/>
      <c r="G18" s="962"/>
      <c r="H18" s="962"/>
      <c r="I18" s="80"/>
      <c r="J18" s="81"/>
      <c r="K18" s="81"/>
      <c r="L18" s="82"/>
      <c r="M18" s="83"/>
      <c r="N18" s="80"/>
      <c r="O18" s="81"/>
      <c r="P18" s="81"/>
      <c r="Q18" s="82"/>
    </row>
    <row r="19" spans="1:17" x14ac:dyDescent="0.25">
      <c r="A19" s="20" t="s">
        <v>369</v>
      </c>
      <c r="B19" s="178" t="s">
        <v>33</v>
      </c>
      <c r="C19" s="178"/>
      <c r="D19" s="86"/>
      <c r="E19" s="86"/>
      <c r="F19" s="85"/>
      <c r="G19" s="21">
        <f>(E19*F19)</f>
        <v>0</v>
      </c>
      <c r="H19" s="156">
        <f>G19*'Consolidated Budget(old one)'!$I$10</f>
        <v>0</v>
      </c>
      <c r="I19" s="88"/>
      <c r="J19" s="89"/>
      <c r="K19" s="22">
        <f>H19-J19</f>
        <v>0</v>
      </c>
      <c r="L19" s="23">
        <f>IFERROR(K19/$H19,0)</f>
        <v>0</v>
      </c>
      <c r="M19" s="87"/>
      <c r="N19" s="88"/>
      <c r="O19" s="89"/>
      <c r="P19" s="22">
        <f>$H19-O19</f>
        <v>0</v>
      </c>
      <c r="Q19" s="23">
        <f>IFERROR(P19/$H19,0)</f>
        <v>0</v>
      </c>
    </row>
    <row r="20" spans="1:17" ht="13" x14ac:dyDescent="0.25">
      <c r="A20" s="24" t="s">
        <v>433</v>
      </c>
      <c r="B20" s="25" t="s">
        <v>434</v>
      </c>
      <c r="C20" s="25"/>
      <c r="D20" s="963"/>
      <c r="E20" s="963"/>
      <c r="F20" s="963"/>
      <c r="G20" s="26">
        <f t="shared" ref="G20:K20" si="0">SUM(G21:G26)</f>
        <v>0</v>
      </c>
      <c r="H20" s="26">
        <f t="shared" si="0"/>
        <v>0</v>
      </c>
      <c r="I20" s="26">
        <f t="shared" si="0"/>
        <v>0</v>
      </c>
      <c r="J20" s="26">
        <f t="shared" si="0"/>
        <v>0</v>
      </c>
      <c r="K20" s="26">
        <f t="shared" si="0"/>
        <v>0</v>
      </c>
      <c r="L20" s="27">
        <f>SUM(L21:L46)</f>
        <v>0</v>
      </c>
      <c r="M20" s="87"/>
      <c r="N20" s="26">
        <f t="shared" ref="N20:Q20" si="1">SUM(N21:N26)</f>
        <v>0</v>
      </c>
      <c r="O20" s="26">
        <f t="shared" si="1"/>
        <v>0</v>
      </c>
      <c r="P20" s="26">
        <f t="shared" si="1"/>
        <v>0</v>
      </c>
      <c r="Q20" s="27">
        <f t="shared" si="1"/>
        <v>0</v>
      </c>
    </row>
    <row r="21" spans="1:17" x14ac:dyDescent="0.25">
      <c r="A21" s="28" t="s">
        <v>435</v>
      </c>
      <c r="B21" s="111"/>
      <c r="C21" s="111"/>
      <c r="D21" s="93"/>
      <c r="E21" s="93"/>
      <c r="F21" s="92"/>
      <c r="G21" s="29">
        <f t="shared" ref="G21:G26" si="2">E21*F21</f>
        <v>0</v>
      </c>
      <c r="H21" s="156">
        <f>G21*'Consolidated Budget(old one)'!$I$10</f>
        <v>0</v>
      </c>
      <c r="I21" s="94"/>
      <c r="J21" s="95"/>
      <c r="K21" s="30">
        <f t="shared" ref="K21:K26" si="3">H21-J21</f>
        <v>0</v>
      </c>
      <c r="L21" s="31">
        <f t="shared" ref="L21:L103" si="4">IFERROR(K21/$H21,0)</f>
        <v>0</v>
      </c>
      <c r="M21" s="87"/>
      <c r="N21" s="94"/>
      <c r="O21" s="95"/>
      <c r="P21" s="22">
        <f t="shared" ref="P21:P26" si="5">$H21-O21</f>
        <v>0</v>
      </c>
      <c r="Q21" s="23">
        <f>IFERROR(P21/$H21,0)</f>
        <v>0</v>
      </c>
    </row>
    <row r="22" spans="1:17" x14ac:dyDescent="0.25">
      <c r="A22" s="20" t="s">
        <v>436</v>
      </c>
      <c r="B22" s="102"/>
      <c r="C22" s="102"/>
      <c r="D22" s="86"/>
      <c r="E22" s="86"/>
      <c r="F22" s="85"/>
      <c r="G22" s="21">
        <f t="shared" si="2"/>
        <v>0</v>
      </c>
      <c r="H22" s="156">
        <f>G22*'Consolidated Budget(old one)'!$I$10</f>
        <v>0</v>
      </c>
      <c r="I22" s="88"/>
      <c r="J22" s="89"/>
      <c r="K22" s="22">
        <f t="shared" si="3"/>
        <v>0</v>
      </c>
      <c r="L22" s="23">
        <f t="shared" si="4"/>
        <v>0</v>
      </c>
      <c r="M22" s="87"/>
      <c r="N22" s="88"/>
      <c r="O22" s="89"/>
      <c r="P22" s="22">
        <f t="shared" si="5"/>
        <v>0</v>
      </c>
      <c r="Q22" s="23">
        <f t="shared" ref="Q22:Q33" si="6">IFERROR(P22/$H22,0)</f>
        <v>0</v>
      </c>
    </row>
    <row r="23" spans="1:17" x14ac:dyDescent="0.25">
      <c r="A23" s="20" t="s">
        <v>437</v>
      </c>
      <c r="B23" s="102"/>
      <c r="C23" s="102"/>
      <c r="D23" s="86"/>
      <c r="E23" s="86"/>
      <c r="F23" s="85"/>
      <c r="G23" s="21">
        <f t="shared" si="2"/>
        <v>0</v>
      </c>
      <c r="H23" s="156">
        <f>G23*'Consolidated Budget(old one)'!$I$10</f>
        <v>0</v>
      </c>
      <c r="I23" s="88"/>
      <c r="J23" s="96"/>
      <c r="K23" s="22">
        <f t="shared" si="3"/>
        <v>0</v>
      </c>
      <c r="L23" s="23">
        <f t="shared" si="4"/>
        <v>0</v>
      </c>
      <c r="M23" s="87"/>
      <c r="N23" s="88"/>
      <c r="O23" s="89"/>
      <c r="P23" s="22">
        <f t="shared" si="5"/>
        <v>0</v>
      </c>
      <c r="Q23" s="23">
        <f t="shared" si="6"/>
        <v>0</v>
      </c>
    </row>
    <row r="24" spans="1:17" x14ac:dyDescent="0.25">
      <c r="A24" s="20" t="s">
        <v>438</v>
      </c>
      <c r="B24" s="102"/>
      <c r="C24" s="102"/>
      <c r="D24" s="86"/>
      <c r="E24" s="86"/>
      <c r="F24" s="85"/>
      <c r="G24" s="21">
        <f t="shared" si="2"/>
        <v>0</v>
      </c>
      <c r="H24" s="156">
        <f>G24*'Consolidated Budget(old one)'!$I$10</f>
        <v>0</v>
      </c>
      <c r="I24" s="88"/>
      <c r="J24" s="89"/>
      <c r="K24" s="22">
        <f t="shared" si="3"/>
        <v>0</v>
      </c>
      <c r="L24" s="23">
        <f t="shared" si="4"/>
        <v>0</v>
      </c>
      <c r="M24" s="87"/>
      <c r="N24" s="88"/>
      <c r="O24" s="89"/>
      <c r="P24" s="22">
        <f t="shared" si="5"/>
        <v>0</v>
      </c>
      <c r="Q24" s="23">
        <f t="shared" si="6"/>
        <v>0</v>
      </c>
    </row>
    <row r="25" spans="1:17" x14ac:dyDescent="0.25">
      <c r="A25" s="20" t="s">
        <v>439</v>
      </c>
      <c r="B25" s="102"/>
      <c r="C25" s="102"/>
      <c r="D25" s="86"/>
      <c r="E25" s="86"/>
      <c r="F25" s="85"/>
      <c r="G25" s="21">
        <f t="shared" si="2"/>
        <v>0</v>
      </c>
      <c r="H25" s="156">
        <f>G25*'Consolidated Budget(old one)'!$I$10</f>
        <v>0</v>
      </c>
      <c r="I25" s="88"/>
      <c r="J25" s="89"/>
      <c r="K25" s="22">
        <f t="shared" si="3"/>
        <v>0</v>
      </c>
      <c r="L25" s="23">
        <f t="shared" si="4"/>
        <v>0</v>
      </c>
      <c r="M25" s="87"/>
      <c r="N25" s="88"/>
      <c r="O25" s="89"/>
      <c r="P25" s="22">
        <f t="shared" si="5"/>
        <v>0</v>
      </c>
      <c r="Q25" s="23">
        <f t="shared" si="6"/>
        <v>0</v>
      </c>
    </row>
    <row r="26" spans="1:17" x14ac:dyDescent="0.25">
      <c r="A26" s="20" t="s">
        <v>440</v>
      </c>
      <c r="B26" s="102"/>
      <c r="C26" s="102"/>
      <c r="D26" s="86"/>
      <c r="E26" s="86"/>
      <c r="F26" s="85"/>
      <c r="G26" s="21">
        <f t="shared" si="2"/>
        <v>0</v>
      </c>
      <c r="H26" s="156">
        <f>G26*'Consolidated Budget(old one)'!$I$10</f>
        <v>0</v>
      </c>
      <c r="I26" s="88"/>
      <c r="J26" s="89"/>
      <c r="K26" s="22">
        <f t="shared" si="3"/>
        <v>0</v>
      </c>
      <c r="L26" s="23">
        <f t="shared" si="4"/>
        <v>0</v>
      </c>
      <c r="M26" s="87"/>
      <c r="N26" s="88"/>
      <c r="O26" s="89"/>
      <c r="P26" s="22">
        <f t="shared" si="5"/>
        <v>0</v>
      </c>
      <c r="Q26" s="23">
        <f t="shared" si="6"/>
        <v>0</v>
      </c>
    </row>
    <row r="27" spans="1:17" ht="13" x14ac:dyDescent="0.25">
      <c r="A27" s="24" t="s">
        <v>441</v>
      </c>
      <c r="B27" s="25" t="s">
        <v>442</v>
      </c>
      <c r="C27" s="25"/>
      <c r="D27" s="963"/>
      <c r="E27" s="963"/>
      <c r="F27" s="963"/>
      <c r="G27" s="26">
        <f>SUM(G28:G33)</f>
        <v>0</v>
      </c>
      <c r="H27" s="26">
        <f>SUM(H28:H33)</f>
        <v>0</v>
      </c>
      <c r="I27" s="26">
        <f t="shared" ref="I27:L27" si="7">SUM(I28:I33)</f>
        <v>0</v>
      </c>
      <c r="J27" s="26">
        <f t="shared" si="7"/>
        <v>0</v>
      </c>
      <c r="K27" s="26">
        <f t="shared" si="7"/>
        <v>0</v>
      </c>
      <c r="L27" s="27">
        <f t="shared" si="7"/>
        <v>0</v>
      </c>
      <c r="M27" s="87"/>
      <c r="N27" s="26">
        <f t="shared" ref="N27:Q27" si="8">SUM(N28:N33)</f>
        <v>0</v>
      </c>
      <c r="O27" s="26">
        <f t="shared" si="8"/>
        <v>0</v>
      </c>
      <c r="P27" s="26">
        <f t="shared" si="8"/>
        <v>0</v>
      </c>
      <c r="Q27" s="27">
        <f t="shared" si="8"/>
        <v>0</v>
      </c>
    </row>
    <row r="28" spans="1:17" x14ac:dyDescent="0.25">
      <c r="A28" s="28" t="s">
        <v>443</v>
      </c>
      <c r="B28" s="111"/>
      <c r="C28" s="111"/>
      <c r="D28" s="93"/>
      <c r="E28" s="93"/>
      <c r="F28" s="92"/>
      <c r="G28" s="29">
        <f t="shared" ref="G28:G33" si="9">E28*F28</f>
        <v>0</v>
      </c>
      <c r="H28" s="156">
        <f>G28*'Consolidated Budget(old one)'!$I$10</f>
        <v>0</v>
      </c>
      <c r="I28" s="94"/>
      <c r="J28" s="95"/>
      <c r="K28" s="30">
        <f t="shared" ref="K28:K33" si="10">H28-J28</f>
        <v>0</v>
      </c>
      <c r="L28" s="31">
        <f t="shared" si="4"/>
        <v>0</v>
      </c>
      <c r="M28" s="87"/>
      <c r="N28" s="94"/>
      <c r="O28" s="95"/>
      <c r="P28" s="22">
        <f t="shared" ref="P28:P33" si="11">$H28-O28</f>
        <v>0</v>
      </c>
      <c r="Q28" s="23">
        <f t="shared" si="6"/>
        <v>0</v>
      </c>
    </row>
    <row r="29" spans="1:17" x14ac:dyDescent="0.25">
      <c r="A29" s="20" t="s">
        <v>444</v>
      </c>
      <c r="B29" s="102"/>
      <c r="C29" s="102"/>
      <c r="D29" s="86"/>
      <c r="E29" s="86"/>
      <c r="F29" s="85"/>
      <c r="G29" s="21">
        <f t="shared" si="9"/>
        <v>0</v>
      </c>
      <c r="H29" s="156">
        <f>G29*'Consolidated Budget(old one)'!$I$10</f>
        <v>0</v>
      </c>
      <c r="I29" s="88"/>
      <c r="J29" s="89"/>
      <c r="K29" s="22">
        <f t="shared" si="10"/>
        <v>0</v>
      </c>
      <c r="L29" s="23">
        <f t="shared" si="4"/>
        <v>0</v>
      </c>
      <c r="M29" s="87"/>
      <c r="N29" s="88"/>
      <c r="O29" s="89"/>
      <c r="P29" s="22">
        <f t="shared" si="11"/>
        <v>0</v>
      </c>
      <c r="Q29" s="23">
        <f t="shared" si="6"/>
        <v>0</v>
      </c>
    </row>
    <row r="30" spans="1:17" x14ac:dyDescent="0.25">
      <c r="A30" s="20" t="s">
        <v>445</v>
      </c>
      <c r="B30" s="102"/>
      <c r="C30" s="102"/>
      <c r="D30" s="86"/>
      <c r="E30" s="86"/>
      <c r="F30" s="85"/>
      <c r="G30" s="21">
        <f t="shared" si="9"/>
        <v>0</v>
      </c>
      <c r="H30" s="156">
        <f>G30*'Consolidated Budget(old one)'!$I$10</f>
        <v>0</v>
      </c>
      <c r="I30" s="88"/>
      <c r="J30" s="89"/>
      <c r="K30" s="22">
        <f t="shared" si="10"/>
        <v>0</v>
      </c>
      <c r="L30" s="23">
        <f t="shared" si="4"/>
        <v>0</v>
      </c>
      <c r="M30" s="87"/>
      <c r="N30" s="88"/>
      <c r="O30" s="89"/>
      <c r="P30" s="22">
        <f t="shared" si="11"/>
        <v>0</v>
      </c>
      <c r="Q30" s="23">
        <f t="shared" si="6"/>
        <v>0</v>
      </c>
    </row>
    <row r="31" spans="1:17" x14ac:dyDescent="0.25">
      <c r="A31" s="20" t="s">
        <v>446</v>
      </c>
      <c r="B31" s="102"/>
      <c r="C31" s="102"/>
      <c r="D31" s="86"/>
      <c r="E31" s="86"/>
      <c r="F31" s="85"/>
      <c r="G31" s="21">
        <f t="shared" si="9"/>
        <v>0</v>
      </c>
      <c r="H31" s="156">
        <f>G31*'Consolidated Budget(old one)'!$I$10</f>
        <v>0</v>
      </c>
      <c r="I31" s="88"/>
      <c r="J31" s="89"/>
      <c r="K31" s="22">
        <f t="shared" si="10"/>
        <v>0</v>
      </c>
      <c r="L31" s="23">
        <f t="shared" si="4"/>
        <v>0</v>
      </c>
      <c r="M31" s="87"/>
      <c r="N31" s="88"/>
      <c r="O31" s="89"/>
      <c r="P31" s="22">
        <f t="shared" si="11"/>
        <v>0</v>
      </c>
      <c r="Q31" s="23">
        <f t="shared" si="6"/>
        <v>0</v>
      </c>
    </row>
    <row r="32" spans="1:17" x14ac:dyDescent="0.25">
      <c r="A32" s="20" t="s">
        <v>447</v>
      </c>
      <c r="B32" s="102"/>
      <c r="C32" s="102"/>
      <c r="D32" s="86"/>
      <c r="E32" s="86"/>
      <c r="F32" s="85"/>
      <c r="G32" s="21">
        <f t="shared" si="9"/>
        <v>0</v>
      </c>
      <c r="H32" s="156">
        <f>G32*'Consolidated Budget(old one)'!$I$10</f>
        <v>0</v>
      </c>
      <c r="I32" s="88"/>
      <c r="J32" s="89"/>
      <c r="K32" s="22">
        <f t="shared" si="10"/>
        <v>0</v>
      </c>
      <c r="L32" s="23">
        <f t="shared" si="4"/>
        <v>0</v>
      </c>
      <c r="M32" s="87"/>
      <c r="N32" s="88"/>
      <c r="O32" s="89"/>
      <c r="P32" s="22">
        <f t="shared" si="11"/>
        <v>0</v>
      </c>
      <c r="Q32" s="23">
        <f t="shared" si="6"/>
        <v>0</v>
      </c>
    </row>
    <row r="33" spans="1:17" x14ac:dyDescent="0.25">
      <c r="A33" s="20" t="s">
        <v>448</v>
      </c>
      <c r="B33" s="102"/>
      <c r="C33" s="102"/>
      <c r="D33" s="86"/>
      <c r="E33" s="86"/>
      <c r="F33" s="85"/>
      <c r="G33" s="21">
        <f t="shared" si="9"/>
        <v>0</v>
      </c>
      <c r="H33" s="156">
        <f>G33*'Consolidated Budget(old one)'!$I$10</f>
        <v>0</v>
      </c>
      <c r="I33" s="88"/>
      <c r="J33" s="89"/>
      <c r="K33" s="22">
        <f t="shared" si="10"/>
        <v>0</v>
      </c>
      <c r="L33" s="23">
        <f t="shared" si="4"/>
        <v>0</v>
      </c>
      <c r="M33" s="87"/>
      <c r="N33" s="88"/>
      <c r="O33" s="89"/>
      <c r="P33" s="22">
        <f t="shared" si="11"/>
        <v>0</v>
      </c>
      <c r="Q33" s="23">
        <f t="shared" si="6"/>
        <v>0</v>
      </c>
    </row>
    <row r="34" spans="1:17" ht="22.4" customHeight="1" x14ac:dyDescent="0.25">
      <c r="A34" s="964" t="s">
        <v>135</v>
      </c>
      <c r="B34" s="964"/>
      <c r="C34" s="964"/>
      <c r="D34" s="964"/>
      <c r="E34" s="964"/>
      <c r="F34" s="964"/>
      <c r="G34" s="34">
        <f>G19+G20+G27</f>
        <v>0</v>
      </c>
      <c r="H34" s="34">
        <f>H19+H20+H27</f>
        <v>0</v>
      </c>
      <c r="I34" s="34">
        <f>I19+I20+I27</f>
        <v>0</v>
      </c>
      <c r="J34" s="34">
        <f>J19+J20+J27</f>
        <v>0</v>
      </c>
      <c r="K34" s="34">
        <f>K19+K20+K27</f>
        <v>0</v>
      </c>
      <c r="L34" s="35">
        <f>IFERROR(K$34/H$34,0)</f>
        <v>0</v>
      </c>
      <c r="M34" s="87"/>
      <c r="N34" s="34">
        <f>N19+N20+N27</f>
        <v>0</v>
      </c>
      <c r="O34" s="34">
        <f>O19+O20+O27</f>
        <v>0</v>
      </c>
      <c r="P34" s="34">
        <f>P19+P20+P27</f>
        <v>0</v>
      </c>
      <c r="Q34" s="35">
        <f>IFERROR(P$34/H$34,0)</f>
        <v>0</v>
      </c>
    </row>
    <row r="35" spans="1:17" ht="29.9" customHeight="1" x14ac:dyDescent="0.25">
      <c r="A35" s="128">
        <v>2</v>
      </c>
      <c r="B35" s="908" t="s">
        <v>390</v>
      </c>
      <c r="C35" s="908"/>
      <c r="D35" s="908"/>
      <c r="E35" s="908"/>
      <c r="F35" s="908"/>
      <c r="G35" s="908"/>
      <c r="H35" s="908"/>
      <c r="I35" s="80"/>
      <c r="J35" s="98"/>
      <c r="K35" s="160">
        <f t="shared" ref="K35:K66" si="12">H35-J35</f>
        <v>0</v>
      </c>
      <c r="L35" s="161">
        <f t="shared" si="4"/>
        <v>0</v>
      </c>
      <c r="M35" s="87"/>
      <c r="N35" s="80"/>
      <c r="O35" s="98"/>
      <c r="P35" s="160">
        <f>M35-O35</f>
        <v>0</v>
      </c>
      <c r="Q35" s="161">
        <f t="shared" ref="Q35:Q100" si="13">IFERROR(P35/$H35,0)</f>
        <v>0</v>
      </c>
    </row>
    <row r="36" spans="1:17" ht="13" x14ac:dyDescent="0.25">
      <c r="A36" s="24" t="s">
        <v>137</v>
      </c>
      <c r="B36" s="25" t="s">
        <v>37</v>
      </c>
      <c r="C36" s="25"/>
      <c r="D36" s="963"/>
      <c r="E36" s="963"/>
      <c r="F36" s="963"/>
      <c r="G36" s="26">
        <f>SUM(G37:G44)</f>
        <v>0</v>
      </c>
      <c r="H36" s="26">
        <f>SUM(H37:H44)</f>
        <v>0</v>
      </c>
      <c r="I36" s="26">
        <f>SUM(I37:I41)</f>
        <v>0</v>
      </c>
      <c r="J36" s="26">
        <f>SUM(J37:J41)</f>
        <v>0</v>
      </c>
      <c r="K36" s="36">
        <f t="shared" si="12"/>
        <v>0</v>
      </c>
      <c r="L36" s="37">
        <f t="shared" si="4"/>
        <v>0</v>
      </c>
      <c r="M36" s="87"/>
      <c r="N36" s="26">
        <f>SUM(N37:N41)</f>
        <v>0</v>
      </c>
      <c r="O36" s="26">
        <f>SUM(O37:O41)</f>
        <v>0</v>
      </c>
      <c r="P36" s="36">
        <f>H36-O36</f>
        <v>0</v>
      </c>
      <c r="Q36" s="37">
        <f t="shared" si="13"/>
        <v>0</v>
      </c>
    </row>
    <row r="37" spans="1:17" x14ac:dyDescent="0.25">
      <c r="A37" s="28" t="s">
        <v>138</v>
      </c>
      <c r="B37" s="111"/>
      <c r="C37" s="111"/>
      <c r="D37" s="93"/>
      <c r="E37" s="93"/>
      <c r="F37" s="92"/>
      <c r="G37" s="29">
        <f t="shared" ref="G37:G44" si="14">E37*F37</f>
        <v>0</v>
      </c>
      <c r="H37" s="156">
        <f>G37*'Consolidated Budget(old one)'!$I$10</f>
        <v>0</v>
      </c>
      <c r="I37" s="88"/>
      <c r="J37" s="88"/>
      <c r="K37" s="30">
        <f t="shared" si="12"/>
        <v>0</v>
      </c>
      <c r="L37" s="31">
        <f t="shared" si="4"/>
        <v>0</v>
      </c>
      <c r="M37" s="87"/>
      <c r="N37" s="88"/>
      <c r="O37" s="88"/>
      <c r="P37" s="22">
        <f t="shared" ref="P37:P44" si="15">$H37-O37</f>
        <v>0</v>
      </c>
      <c r="Q37" s="23">
        <f t="shared" si="13"/>
        <v>0</v>
      </c>
    </row>
    <row r="38" spans="1:17" x14ac:dyDescent="0.25">
      <c r="A38" s="20" t="s">
        <v>139</v>
      </c>
      <c r="B38" s="102"/>
      <c r="C38" s="102"/>
      <c r="D38" s="86"/>
      <c r="E38" s="86"/>
      <c r="F38" s="85"/>
      <c r="G38" s="21">
        <f t="shared" si="14"/>
        <v>0</v>
      </c>
      <c r="H38" s="156">
        <f>G38*'Consolidated Budget(old one)'!$I$10</f>
        <v>0</v>
      </c>
      <c r="I38" s="88"/>
      <c r="J38" s="88"/>
      <c r="K38" s="22">
        <f t="shared" si="12"/>
        <v>0</v>
      </c>
      <c r="L38" s="23">
        <f t="shared" si="4"/>
        <v>0</v>
      </c>
      <c r="M38" s="87"/>
      <c r="N38" s="88"/>
      <c r="O38" s="88"/>
      <c r="P38" s="22">
        <f t="shared" si="15"/>
        <v>0</v>
      </c>
      <c r="Q38" s="23">
        <f t="shared" si="13"/>
        <v>0</v>
      </c>
    </row>
    <row r="39" spans="1:17" x14ac:dyDescent="0.25">
      <c r="A39" s="20" t="s">
        <v>140</v>
      </c>
      <c r="B39" s="102"/>
      <c r="C39" s="102"/>
      <c r="D39" s="86"/>
      <c r="E39" s="86"/>
      <c r="F39" s="85"/>
      <c r="G39" s="21">
        <f t="shared" si="14"/>
        <v>0</v>
      </c>
      <c r="H39" s="156">
        <f>G39*'Consolidated Budget(old one)'!$I$10</f>
        <v>0</v>
      </c>
      <c r="I39" s="88"/>
      <c r="J39" s="88"/>
      <c r="K39" s="22">
        <f t="shared" si="12"/>
        <v>0</v>
      </c>
      <c r="L39" s="23">
        <f t="shared" si="4"/>
        <v>0</v>
      </c>
      <c r="M39" s="87"/>
      <c r="N39" s="88"/>
      <c r="O39" s="88"/>
      <c r="P39" s="22">
        <f t="shared" si="15"/>
        <v>0</v>
      </c>
      <c r="Q39" s="23">
        <f t="shared" si="13"/>
        <v>0</v>
      </c>
    </row>
    <row r="40" spans="1:17" x14ac:dyDescent="0.25">
      <c r="A40" s="20" t="s">
        <v>141</v>
      </c>
      <c r="B40" s="102"/>
      <c r="C40" s="102"/>
      <c r="D40" s="86"/>
      <c r="E40" s="86"/>
      <c r="F40" s="85"/>
      <c r="G40" s="21">
        <f t="shared" si="14"/>
        <v>0</v>
      </c>
      <c r="H40" s="156">
        <f>G40*'Consolidated Budget(old one)'!$I$10</f>
        <v>0</v>
      </c>
      <c r="I40" s="88"/>
      <c r="J40" s="88"/>
      <c r="K40" s="22">
        <f t="shared" si="12"/>
        <v>0</v>
      </c>
      <c r="L40" s="23">
        <f t="shared" si="4"/>
        <v>0</v>
      </c>
      <c r="M40" s="87"/>
      <c r="N40" s="88"/>
      <c r="O40" s="88"/>
      <c r="P40" s="22">
        <f t="shared" si="15"/>
        <v>0</v>
      </c>
      <c r="Q40" s="23">
        <f t="shared" si="13"/>
        <v>0</v>
      </c>
    </row>
    <row r="41" spans="1:17" x14ac:dyDescent="0.25">
      <c r="A41" s="20" t="s">
        <v>142</v>
      </c>
      <c r="B41" s="102"/>
      <c r="C41" s="102"/>
      <c r="D41" s="86"/>
      <c r="E41" s="86"/>
      <c r="F41" s="85"/>
      <c r="G41" s="21">
        <f t="shared" si="14"/>
        <v>0</v>
      </c>
      <c r="H41" s="156">
        <f>G41*'Consolidated Budget(old one)'!$I$10</f>
        <v>0</v>
      </c>
      <c r="I41" s="88"/>
      <c r="J41" s="88"/>
      <c r="K41" s="22">
        <f t="shared" si="12"/>
        <v>0</v>
      </c>
      <c r="L41" s="23">
        <f t="shared" si="4"/>
        <v>0</v>
      </c>
      <c r="M41" s="87"/>
      <c r="N41" s="88"/>
      <c r="O41" s="88"/>
      <c r="P41" s="22">
        <f t="shared" si="15"/>
        <v>0</v>
      </c>
      <c r="Q41" s="23">
        <f t="shared" si="13"/>
        <v>0</v>
      </c>
    </row>
    <row r="42" spans="1:17" x14ac:dyDescent="0.25">
      <c r="A42" s="20" t="s">
        <v>143</v>
      </c>
      <c r="B42" s="102"/>
      <c r="C42" s="102"/>
      <c r="D42" s="86"/>
      <c r="E42" s="86"/>
      <c r="F42" s="85"/>
      <c r="G42" s="21">
        <f t="shared" si="14"/>
        <v>0</v>
      </c>
      <c r="H42" s="156">
        <f>G42*'Consolidated Budget(old one)'!$I$10</f>
        <v>0</v>
      </c>
      <c r="I42" s="88"/>
      <c r="J42" s="88"/>
      <c r="K42" s="22">
        <f t="shared" si="12"/>
        <v>0</v>
      </c>
      <c r="L42" s="23"/>
      <c r="M42" s="87"/>
      <c r="N42" s="88"/>
      <c r="O42" s="88"/>
      <c r="P42" s="22">
        <f t="shared" si="15"/>
        <v>0</v>
      </c>
      <c r="Q42" s="23"/>
    </row>
    <row r="43" spans="1:17" x14ac:dyDescent="0.25">
      <c r="A43" s="20" t="s">
        <v>144</v>
      </c>
      <c r="B43" s="102"/>
      <c r="C43" s="102"/>
      <c r="D43" s="86"/>
      <c r="E43" s="86"/>
      <c r="F43" s="85"/>
      <c r="G43" s="21">
        <f t="shared" si="14"/>
        <v>0</v>
      </c>
      <c r="H43" s="156">
        <f>G43*'Consolidated Budget(old one)'!$I$10</f>
        <v>0</v>
      </c>
      <c r="I43" s="88"/>
      <c r="J43" s="88"/>
      <c r="K43" s="22">
        <f t="shared" si="12"/>
        <v>0</v>
      </c>
      <c r="L43" s="23"/>
      <c r="M43" s="87"/>
      <c r="N43" s="88"/>
      <c r="O43" s="88"/>
      <c r="P43" s="22">
        <f t="shared" si="15"/>
        <v>0</v>
      </c>
      <c r="Q43" s="23"/>
    </row>
    <row r="44" spans="1:17" x14ac:dyDescent="0.25">
      <c r="A44" s="20" t="s">
        <v>145</v>
      </c>
      <c r="B44" s="102"/>
      <c r="C44" s="102"/>
      <c r="D44" s="86"/>
      <c r="E44" s="86"/>
      <c r="F44" s="85"/>
      <c r="G44" s="21">
        <f t="shared" si="14"/>
        <v>0</v>
      </c>
      <c r="H44" s="156">
        <f>G44*'Consolidated Budget(old one)'!$I$10</f>
        <v>0</v>
      </c>
      <c r="I44" s="88"/>
      <c r="J44" s="88"/>
      <c r="K44" s="22">
        <f t="shared" si="12"/>
        <v>0</v>
      </c>
      <c r="L44" s="23"/>
      <c r="M44" s="87"/>
      <c r="N44" s="88"/>
      <c r="O44" s="88"/>
      <c r="P44" s="22">
        <f t="shared" si="15"/>
        <v>0</v>
      </c>
      <c r="Q44" s="23"/>
    </row>
    <row r="45" spans="1:17" ht="13" x14ac:dyDescent="0.25">
      <c r="A45" s="24" t="s">
        <v>146</v>
      </c>
      <c r="B45" s="25" t="s">
        <v>38</v>
      </c>
      <c r="C45" s="25"/>
      <c r="D45" s="963"/>
      <c r="E45" s="963"/>
      <c r="F45" s="963"/>
      <c r="G45" s="26">
        <f>SUM(G46:G53)</f>
        <v>0</v>
      </c>
      <c r="H45" s="26">
        <f>SUM(H46:H53)</f>
        <v>0</v>
      </c>
      <c r="I45" s="26">
        <f t="shared" ref="I45:J45" si="16">SUM(I46:I50)</f>
        <v>0</v>
      </c>
      <c r="J45" s="26">
        <f t="shared" si="16"/>
        <v>0</v>
      </c>
      <c r="K45" s="36">
        <f t="shared" si="12"/>
        <v>0</v>
      </c>
      <c r="L45" s="37">
        <f t="shared" si="4"/>
        <v>0</v>
      </c>
      <c r="M45" s="87"/>
      <c r="N45" s="26">
        <f t="shared" ref="N45:O45" si="17">SUM(N46:N50)</f>
        <v>0</v>
      </c>
      <c r="O45" s="26">
        <f t="shared" si="17"/>
        <v>0</v>
      </c>
      <c r="P45" s="36">
        <f>H45-O45</f>
        <v>0</v>
      </c>
      <c r="Q45" s="37">
        <f t="shared" si="13"/>
        <v>0</v>
      </c>
    </row>
    <row r="46" spans="1:17" x14ac:dyDescent="0.25">
      <c r="A46" s="28" t="s">
        <v>147</v>
      </c>
      <c r="B46" s="111"/>
      <c r="C46" s="111"/>
      <c r="D46" s="92"/>
      <c r="E46" s="93"/>
      <c r="F46" s="92"/>
      <c r="G46" s="29">
        <f t="shared" ref="G46:G53" si="18">E46*F46</f>
        <v>0</v>
      </c>
      <c r="H46" s="156">
        <f>G46*'Consolidated Budget(old one)'!$I$10</f>
        <v>0</v>
      </c>
      <c r="I46" s="88"/>
      <c r="J46" s="88"/>
      <c r="K46" s="30">
        <f t="shared" si="12"/>
        <v>0</v>
      </c>
      <c r="L46" s="31">
        <f t="shared" si="4"/>
        <v>0</v>
      </c>
      <c r="M46" s="87"/>
      <c r="N46" s="88"/>
      <c r="O46" s="88"/>
      <c r="P46" s="22">
        <f t="shared" ref="P46:P53" si="19">$H46-O46</f>
        <v>0</v>
      </c>
      <c r="Q46" s="23">
        <f t="shared" si="13"/>
        <v>0</v>
      </c>
    </row>
    <row r="47" spans="1:17" x14ac:dyDescent="0.25">
      <c r="A47" s="20" t="s">
        <v>149</v>
      </c>
      <c r="B47" s="102"/>
      <c r="C47" s="102"/>
      <c r="D47" s="85"/>
      <c r="E47" s="86"/>
      <c r="F47" s="85"/>
      <c r="G47" s="21">
        <f t="shared" si="18"/>
        <v>0</v>
      </c>
      <c r="H47" s="156">
        <f>G47*'Consolidated Budget(old one)'!$I$10</f>
        <v>0</v>
      </c>
      <c r="I47" s="88"/>
      <c r="J47" s="88"/>
      <c r="K47" s="22">
        <f t="shared" si="12"/>
        <v>0</v>
      </c>
      <c r="L47" s="23">
        <f t="shared" si="4"/>
        <v>0</v>
      </c>
      <c r="M47" s="87"/>
      <c r="N47" s="88"/>
      <c r="O47" s="88"/>
      <c r="P47" s="22">
        <f t="shared" si="19"/>
        <v>0</v>
      </c>
      <c r="Q47" s="23">
        <f t="shared" si="13"/>
        <v>0</v>
      </c>
    </row>
    <row r="48" spans="1:17" x14ac:dyDescent="0.25">
      <c r="A48" s="20" t="s">
        <v>151</v>
      </c>
      <c r="B48" s="102"/>
      <c r="C48" s="102"/>
      <c r="D48" s="85"/>
      <c r="E48" s="86"/>
      <c r="F48" s="85"/>
      <c r="G48" s="21">
        <f t="shared" si="18"/>
        <v>0</v>
      </c>
      <c r="H48" s="156">
        <f>G48*'Consolidated Budget(old one)'!$I$10</f>
        <v>0</v>
      </c>
      <c r="I48" s="88"/>
      <c r="J48" s="88"/>
      <c r="K48" s="22">
        <f t="shared" si="12"/>
        <v>0</v>
      </c>
      <c r="L48" s="23">
        <f t="shared" si="4"/>
        <v>0</v>
      </c>
      <c r="M48" s="87"/>
      <c r="N48" s="88"/>
      <c r="O48" s="88"/>
      <c r="P48" s="22">
        <f t="shared" si="19"/>
        <v>0</v>
      </c>
      <c r="Q48" s="23">
        <f t="shared" si="13"/>
        <v>0</v>
      </c>
    </row>
    <row r="49" spans="1:17" x14ac:dyDescent="0.25">
      <c r="A49" s="20" t="s">
        <v>153</v>
      </c>
      <c r="B49" s="102"/>
      <c r="C49" s="102"/>
      <c r="D49" s="85"/>
      <c r="E49" s="86"/>
      <c r="F49" s="85"/>
      <c r="G49" s="21">
        <f t="shared" si="18"/>
        <v>0</v>
      </c>
      <c r="H49" s="156">
        <f>G49*'Consolidated Budget(old one)'!$I$10</f>
        <v>0</v>
      </c>
      <c r="I49" s="88"/>
      <c r="J49" s="88"/>
      <c r="K49" s="22">
        <f t="shared" si="12"/>
        <v>0</v>
      </c>
      <c r="L49" s="23">
        <f t="shared" si="4"/>
        <v>0</v>
      </c>
      <c r="M49" s="87"/>
      <c r="N49" s="88"/>
      <c r="O49" s="88"/>
      <c r="P49" s="22">
        <f t="shared" si="19"/>
        <v>0</v>
      </c>
      <c r="Q49" s="23">
        <f t="shared" si="13"/>
        <v>0</v>
      </c>
    </row>
    <row r="50" spans="1:17" x14ac:dyDescent="0.25">
      <c r="A50" s="20" t="s">
        <v>154</v>
      </c>
      <c r="B50" s="102"/>
      <c r="C50" s="102"/>
      <c r="D50" s="85"/>
      <c r="E50" s="86"/>
      <c r="F50" s="85"/>
      <c r="G50" s="21">
        <f t="shared" si="18"/>
        <v>0</v>
      </c>
      <c r="H50" s="156">
        <f>G50*'Consolidated Budget(old one)'!$I$10</f>
        <v>0</v>
      </c>
      <c r="I50" s="88"/>
      <c r="J50" s="88"/>
      <c r="K50" s="22">
        <f t="shared" si="12"/>
        <v>0</v>
      </c>
      <c r="L50" s="23">
        <f t="shared" si="4"/>
        <v>0</v>
      </c>
      <c r="M50" s="87"/>
      <c r="N50" s="88"/>
      <c r="O50" s="88"/>
      <c r="P50" s="22">
        <f t="shared" si="19"/>
        <v>0</v>
      </c>
      <c r="Q50" s="23">
        <f t="shared" si="13"/>
        <v>0</v>
      </c>
    </row>
    <row r="51" spans="1:17" x14ac:dyDescent="0.25">
      <c r="A51" s="20" t="s">
        <v>155</v>
      </c>
      <c r="B51" s="102"/>
      <c r="C51" s="102"/>
      <c r="D51" s="85"/>
      <c r="E51" s="86"/>
      <c r="F51" s="85"/>
      <c r="G51" s="21">
        <f t="shared" si="18"/>
        <v>0</v>
      </c>
      <c r="H51" s="156">
        <f>G51*'Consolidated Budget(old one)'!$I$10</f>
        <v>0</v>
      </c>
      <c r="I51" s="88"/>
      <c r="J51" s="88"/>
      <c r="K51" s="22">
        <f t="shared" si="12"/>
        <v>0</v>
      </c>
      <c r="L51" s="23"/>
      <c r="M51" s="87"/>
      <c r="N51" s="88"/>
      <c r="O51" s="88"/>
      <c r="P51" s="22">
        <f t="shared" si="19"/>
        <v>0</v>
      </c>
      <c r="Q51" s="23"/>
    </row>
    <row r="52" spans="1:17" x14ac:dyDescent="0.25">
      <c r="A52" s="20" t="s">
        <v>156</v>
      </c>
      <c r="B52" s="102"/>
      <c r="C52" s="102"/>
      <c r="D52" s="85"/>
      <c r="E52" s="86"/>
      <c r="F52" s="85"/>
      <c r="G52" s="21">
        <f t="shared" si="18"/>
        <v>0</v>
      </c>
      <c r="H52" s="156">
        <f>G52*'Consolidated Budget(old one)'!$I$10</f>
        <v>0</v>
      </c>
      <c r="I52" s="88"/>
      <c r="J52" s="88"/>
      <c r="K52" s="22">
        <f t="shared" si="12"/>
        <v>0</v>
      </c>
      <c r="L52" s="23"/>
      <c r="M52" s="87"/>
      <c r="N52" s="88"/>
      <c r="O52" s="88"/>
      <c r="P52" s="22">
        <f t="shared" si="19"/>
        <v>0</v>
      </c>
      <c r="Q52" s="23"/>
    </row>
    <row r="53" spans="1:17" x14ac:dyDescent="0.25">
      <c r="A53" s="20" t="s">
        <v>157</v>
      </c>
      <c r="B53" s="102"/>
      <c r="C53" s="102"/>
      <c r="D53" s="85"/>
      <c r="E53" s="86"/>
      <c r="F53" s="85"/>
      <c r="G53" s="21">
        <f t="shared" si="18"/>
        <v>0</v>
      </c>
      <c r="H53" s="156">
        <f>G53*'Consolidated Budget(old one)'!$I$10</f>
        <v>0</v>
      </c>
      <c r="I53" s="88"/>
      <c r="J53" s="88"/>
      <c r="K53" s="22">
        <f t="shared" si="12"/>
        <v>0</v>
      </c>
      <c r="L53" s="23"/>
      <c r="M53" s="87"/>
      <c r="N53" s="88"/>
      <c r="O53" s="88"/>
      <c r="P53" s="22">
        <f t="shared" si="19"/>
        <v>0</v>
      </c>
      <c r="Q53" s="23"/>
    </row>
    <row r="54" spans="1:17" ht="13" x14ac:dyDescent="0.25">
      <c r="A54" s="24" t="s">
        <v>158</v>
      </c>
      <c r="B54" s="25" t="s">
        <v>39</v>
      </c>
      <c r="C54" s="25"/>
      <c r="D54" s="963"/>
      <c r="E54" s="963"/>
      <c r="F54" s="963"/>
      <c r="G54" s="26">
        <f>SUM(G55:G62)</f>
        <v>0</v>
      </c>
      <c r="H54" s="26">
        <f>SUM(H55:H62)</f>
        <v>0</v>
      </c>
      <c r="I54" s="26">
        <f t="shared" ref="I54:J54" si="20">SUM(I55:I59)</f>
        <v>0</v>
      </c>
      <c r="J54" s="26">
        <f t="shared" si="20"/>
        <v>0</v>
      </c>
      <c r="K54" s="36">
        <f t="shared" si="12"/>
        <v>0</v>
      </c>
      <c r="L54" s="37">
        <f t="shared" si="4"/>
        <v>0</v>
      </c>
      <c r="M54" s="87"/>
      <c r="N54" s="26">
        <f t="shared" ref="N54:O54" si="21">SUM(N55:N59)</f>
        <v>0</v>
      </c>
      <c r="O54" s="26">
        <f t="shared" si="21"/>
        <v>0</v>
      </c>
      <c r="P54" s="36">
        <f>H54-O54</f>
        <v>0</v>
      </c>
      <c r="Q54" s="37">
        <f t="shared" si="13"/>
        <v>0</v>
      </c>
    </row>
    <row r="55" spans="1:17" x14ac:dyDescent="0.25">
      <c r="A55" s="28" t="s">
        <v>159</v>
      </c>
      <c r="B55" s="111"/>
      <c r="C55" s="111"/>
      <c r="D55" s="93"/>
      <c r="E55" s="93"/>
      <c r="F55" s="92"/>
      <c r="G55" s="21">
        <f t="shared" ref="G55:G62" si="22">E55*F55</f>
        <v>0</v>
      </c>
      <c r="H55" s="156">
        <f>G55*'Consolidated Budget(old one)'!$I$10</f>
        <v>0</v>
      </c>
      <c r="I55" s="88"/>
      <c r="J55" s="88"/>
      <c r="K55" s="30">
        <f t="shared" si="12"/>
        <v>0</v>
      </c>
      <c r="L55" s="31">
        <f t="shared" si="4"/>
        <v>0</v>
      </c>
      <c r="M55" s="87"/>
      <c r="N55" s="88"/>
      <c r="O55" s="88"/>
      <c r="P55" s="22">
        <f t="shared" ref="P55:P61" si="23">$H55-O55</f>
        <v>0</v>
      </c>
      <c r="Q55" s="23">
        <f t="shared" si="13"/>
        <v>0</v>
      </c>
    </row>
    <row r="56" spans="1:17" x14ac:dyDescent="0.25">
      <c r="A56" s="28" t="s">
        <v>160</v>
      </c>
      <c r="B56" s="111"/>
      <c r="C56" s="111"/>
      <c r="D56" s="93"/>
      <c r="E56" s="93"/>
      <c r="F56" s="92"/>
      <c r="G56" s="21">
        <f t="shared" si="22"/>
        <v>0</v>
      </c>
      <c r="H56" s="156">
        <f>G56*'Consolidated Budget(old one)'!$I$10</f>
        <v>0</v>
      </c>
      <c r="I56" s="88"/>
      <c r="J56" s="88"/>
      <c r="K56" s="30">
        <f t="shared" si="12"/>
        <v>0</v>
      </c>
      <c r="L56" s="31">
        <f t="shared" si="4"/>
        <v>0</v>
      </c>
      <c r="M56" s="87"/>
      <c r="N56" s="88"/>
      <c r="O56" s="88"/>
      <c r="P56" s="22">
        <f t="shared" si="23"/>
        <v>0</v>
      </c>
      <c r="Q56" s="23">
        <f t="shared" si="13"/>
        <v>0</v>
      </c>
    </row>
    <row r="57" spans="1:17" x14ac:dyDescent="0.25">
      <c r="A57" s="28" t="s">
        <v>161</v>
      </c>
      <c r="B57" s="111"/>
      <c r="C57" s="111"/>
      <c r="D57" s="93"/>
      <c r="E57" s="93"/>
      <c r="F57" s="92"/>
      <c r="G57" s="21">
        <f t="shared" si="22"/>
        <v>0</v>
      </c>
      <c r="H57" s="156">
        <f>G57*'Consolidated Budget(old one)'!$I$10</f>
        <v>0</v>
      </c>
      <c r="I57" s="88"/>
      <c r="J57" s="88"/>
      <c r="K57" s="30">
        <f t="shared" si="12"/>
        <v>0</v>
      </c>
      <c r="L57" s="31">
        <f t="shared" si="4"/>
        <v>0</v>
      </c>
      <c r="M57" s="87"/>
      <c r="N57" s="88"/>
      <c r="O57" s="88"/>
      <c r="P57" s="22">
        <f t="shared" si="23"/>
        <v>0</v>
      </c>
      <c r="Q57" s="23">
        <f t="shared" si="13"/>
        <v>0</v>
      </c>
    </row>
    <row r="58" spans="1:17" x14ac:dyDescent="0.25">
      <c r="A58" s="28" t="s">
        <v>162</v>
      </c>
      <c r="B58" s="111"/>
      <c r="C58" s="111"/>
      <c r="D58" s="93"/>
      <c r="E58" s="93"/>
      <c r="F58" s="92"/>
      <c r="G58" s="21">
        <f t="shared" si="22"/>
        <v>0</v>
      </c>
      <c r="H58" s="156">
        <f>G58*'Consolidated Budget(old one)'!$I$10</f>
        <v>0</v>
      </c>
      <c r="I58" s="88"/>
      <c r="J58" s="88"/>
      <c r="K58" s="30">
        <f t="shared" si="12"/>
        <v>0</v>
      </c>
      <c r="L58" s="31">
        <f t="shared" si="4"/>
        <v>0</v>
      </c>
      <c r="M58" s="87"/>
      <c r="N58" s="88"/>
      <c r="O58" s="88"/>
      <c r="P58" s="22">
        <f t="shared" si="23"/>
        <v>0</v>
      </c>
      <c r="Q58" s="23">
        <f t="shared" si="13"/>
        <v>0</v>
      </c>
    </row>
    <row r="59" spans="1:17" x14ac:dyDescent="0.25">
      <c r="A59" s="28" t="s">
        <v>163</v>
      </c>
      <c r="B59" s="111"/>
      <c r="C59" s="111"/>
      <c r="D59" s="93"/>
      <c r="E59" s="93"/>
      <c r="F59" s="92"/>
      <c r="G59" s="21">
        <f t="shared" si="22"/>
        <v>0</v>
      </c>
      <c r="H59" s="156">
        <f>G59*'Consolidated Budget(old one)'!$I$10</f>
        <v>0</v>
      </c>
      <c r="I59" s="88"/>
      <c r="J59" s="88"/>
      <c r="K59" s="30">
        <f t="shared" si="12"/>
        <v>0</v>
      </c>
      <c r="L59" s="31">
        <f t="shared" si="4"/>
        <v>0</v>
      </c>
      <c r="M59" s="87"/>
      <c r="N59" s="88"/>
      <c r="O59" s="88"/>
      <c r="P59" s="22">
        <f t="shared" si="23"/>
        <v>0</v>
      </c>
      <c r="Q59" s="23">
        <f t="shared" si="13"/>
        <v>0</v>
      </c>
    </row>
    <row r="60" spans="1:17" x14ac:dyDescent="0.25">
      <c r="A60" s="28" t="s">
        <v>164</v>
      </c>
      <c r="B60" s="111"/>
      <c r="C60" s="111"/>
      <c r="D60" s="93"/>
      <c r="E60" s="93"/>
      <c r="F60" s="92"/>
      <c r="G60" s="21">
        <f t="shared" si="22"/>
        <v>0</v>
      </c>
      <c r="H60" s="156">
        <f>G60*'Consolidated Budget(old one)'!$I$10</f>
        <v>0</v>
      </c>
      <c r="I60" s="88"/>
      <c r="J60" s="88"/>
      <c r="K60" s="30">
        <f t="shared" si="12"/>
        <v>0</v>
      </c>
      <c r="L60" s="31"/>
      <c r="M60" s="87"/>
      <c r="N60" s="88"/>
      <c r="O60" s="88"/>
      <c r="P60" s="22">
        <f t="shared" si="23"/>
        <v>0</v>
      </c>
      <c r="Q60" s="23"/>
    </row>
    <row r="61" spans="1:17" x14ac:dyDescent="0.25">
      <c r="A61" s="28" t="s">
        <v>165</v>
      </c>
      <c r="B61" s="111"/>
      <c r="C61" s="111"/>
      <c r="D61" s="93"/>
      <c r="E61" s="93"/>
      <c r="F61" s="92"/>
      <c r="G61" s="21">
        <f t="shared" si="22"/>
        <v>0</v>
      </c>
      <c r="H61" s="156">
        <f>G61*'Consolidated Budget(old one)'!$I$10</f>
        <v>0</v>
      </c>
      <c r="I61" s="88"/>
      <c r="J61" s="88"/>
      <c r="K61" s="30">
        <f t="shared" si="12"/>
        <v>0</v>
      </c>
      <c r="L61" s="31"/>
      <c r="M61" s="87"/>
      <c r="N61" s="88"/>
      <c r="O61" s="88"/>
      <c r="P61" s="22">
        <f t="shared" si="23"/>
        <v>0</v>
      </c>
      <c r="Q61" s="23"/>
    </row>
    <row r="62" spans="1:17" x14ac:dyDescent="0.25">
      <c r="A62" s="28" t="s">
        <v>166</v>
      </c>
      <c r="B62" s="111"/>
      <c r="C62" s="111"/>
      <c r="D62" s="93"/>
      <c r="E62" s="93"/>
      <c r="F62" s="92"/>
      <c r="G62" s="21">
        <f t="shared" si="22"/>
        <v>0</v>
      </c>
      <c r="H62" s="156">
        <f>G62*'Consolidated Budget(old one)'!$I$10</f>
        <v>0</v>
      </c>
      <c r="I62" s="88"/>
      <c r="J62" s="88"/>
      <c r="K62" s="30">
        <f t="shared" si="12"/>
        <v>0</v>
      </c>
      <c r="L62" s="31"/>
      <c r="M62" s="87"/>
      <c r="N62" s="88"/>
      <c r="O62" s="88"/>
      <c r="P62" s="22"/>
      <c r="Q62" s="23"/>
    </row>
    <row r="63" spans="1:17" ht="13" x14ac:dyDescent="0.25">
      <c r="A63" s="24" t="s">
        <v>167</v>
      </c>
      <c r="B63" s="25" t="s">
        <v>40</v>
      </c>
      <c r="C63" s="25"/>
      <c r="D63" s="963"/>
      <c r="E63" s="963"/>
      <c r="F63" s="963"/>
      <c r="G63" s="26">
        <f>SUM(G64:G71)</f>
        <v>0</v>
      </c>
      <c r="H63" s="26">
        <f>SUM(H64:H71)</f>
        <v>0</v>
      </c>
      <c r="I63" s="26">
        <f t="shared" ref="I63:J63" si="24">SUM(I64:I68)</f>
        <v>0</v>
      </c>
      <c r="J63" s="26">
        <f t="shared" si="24"/>
        <v>0</v>
      </c>
      <c r="K63" s="36">
        <f t="shared" si="12"/>
        <v>0</v>
      </c>
      <c r="L63" s="37">
        <f t="shared" si="4"/>
        <v>0</v>
      </c>
      <c r="M63" s="87"/>
      <c r="N63" s="26">
        <f t="shared" ref="N63:O63" si="25">SUM(N64:N68)</f>
        <v>0</v>
      </c>
      <c r="O63" s="26">
        <f t="shared" si="25"/>
        <v>0</v>
      </c>
      <c r="P63" s="36">
        <f>H63-O63</f>
        <v>0</v>
      </c>
      <c r="Q63" s="37">
        <f t="shared" si="13"/>
        <v>0</v>
      </c>
    </row>
    <row r="64" spans="1:17" x14ac:dyDescent="0.25">
      <c r="A64" s="28" t="s">
        <v>168</v>
      </c>
      <c r="B64" s="111"/>
      <c r="C64" s="111"/>
      <c r="D64" s="93"/>
      <c r="E64" s="93"/>
      <c r="F64" s="92"/>
      <c r="G64" s="21">
        <f t="shared" ref="G64:G71" si="26">E64*F64</f>
        <v>0</v>
      </c>
      <c r="H64" s="156">
        <f>G64*'Consolidated Budget(old one)'!$I$10</f>
        <v>0</v>
      </c>
      <c r="I64" s="88"/>
      <c r="J64" s="88"/>
      <c r="K64" s="30">
        <f t="shared" si="12"/>
        <v>0</v>
      </c>
      <c r="L64" s="31">
        <f t="shared" si="4"/>
        <v>0</v>
      </c>
      <c r="M64" s="87"/>
      <c r="N64" s="88"/>
      <c r="O64" s="88"/>
      <c r="P64" s="22">
        <f t="shared" ref="P64:P71" si="27">$H64-O64</f>
        <v>0</v>
      </c>
      <c r="Q64" s="23">
        <f t="shared" si="13"/>
        <v>0</v>
      </c>
    </row>
    <row r="65" spans="1:17" x14ac:dyDescent="0.25">
      <c r="A65" s="28" t="s">
        <v>170</v>
      </c>
      <c r="B65" s="111"/>
      <c r="C65" s="111"/>
      <c r="D65" s="93"/>
      <c r="E65" s="93"/>
      <c r="F65" s="92"/>
      <c r="G65" s="21">
        <f t="shared" si="26"/>
        <v>0</v>
      </c>
      <c r="H65" s="156">
        <f>G65*'Consolidated Budget(old one)'!$I$10</f>
        <v>0</v>
      </c>
      <c r="I65" s="88"/>
      <c r="J65" s="88"/>
      <c r="K65" s="30">
        <f t="shared" si="12"/>
        <v>0</v>
      </c>
      <c r="L65" s="31">
        <f t="shared" si="4"/>
        <v>0</v>
      </c>
      <c r="M65" s="87"/>
      <c r="N65" s="88"/>
      <c r="O65" s="88"/>
      <c r="P65" s="22">
        <f t="shared" si="27"/>
        <v>0</v>
      </c>
      <c r="Q65" s="23">
        <f t="shared" si="13"/>
        <v>0</v>
      </c>
    </row>
    <row r="66" spans="1:17" x14ac:dyDescent="0.25">
      <c r="A66" s="28" t="s">
        <v>172</v>
      </c>
      <c r="B66" s="111"/>
      <c r="C66" s="111"/>
      <c r="D66" s="93"/>
      <c r="E66" s="93"/>
      <c r="F66" s="92"/>
      <c r="G66" s="21">
        <f t="shared" si="26"/>
        <v>0</v>
      </c>
      <c r="H66" s="156">
        <f>G66*'Consolidated Budget(old one)'!$I$10</f>
        <v>0</v>
      </c>
      <c r="I66" s="88"/>
      <c r="J66" s="88"/>
      <c r="K66" s="30">
        <f t="shared" si="12"/>
        <v>0</v>
      </c>
      <c r="L66" s="31">
        <f t="shared" si="4"/>
        <v>0</v>
      </c>
      <c r="M66" s="87"/>
      <c r="N66" s="88"/>
      <c r="O66" s="88"/>
      <c r="P66" s="22">
        <f t="shared" si="27"/>
        <v>0</v>
      </c>
      <c r="Q66" s="23">
        <f t="shared" si="13"/>
        <v>0</v>
      </c>
    </row>
    <row r="67" spans="1:17" x14ac:dyDescent="0.25">
      <c r="A67" s="28" t="s">
        <v>176</v>
      </c>
      <c r="B67" s="111"/>
      <c r="C67" s="111"/>
      <c r="D67" s="93"/>
      <c r="E67" s="93"/>
      <c r="F67" s="92"/>
      <c r="G67" s="21">
        <f t="shared" si="26"/>
        <v>0</v>
      </c>
      <c r="H67" s="156">
        <f>G67*'Consolidated Budget(old one)'!$I$10</f>
        <v>0</v>
      </c>
      <c r="I67" s="88"/>
      <c r="J67" s="88"/>
      <c r="K67" s="30">
        <f t="shared" ref="K67:K98" si="28">H67-J67</f>
        <v>0</v>
      </c>
      <c r="L67" s="31">
        <f t="shared" si="4"/>
        <v>0</v>
      </c>
      <c r="M67" s="87"/>
      <c r="N67" s="88"/>
      <c r="O67" s="88"/>
      <c r="P67" s="22">
        <f t="shared" si="27"/>
        <v>0</v>
      </c>
      <c r="Q67" s="23">
        <f t="shared" si="13"/>
        <v>0</v>
      </c>
    </row>
    <row r="68" spans="1:17" x14ac:dyDescent="0.25">
      <c r="A68" s="28" t="s">
        <v>178</v>
      </c>
      <c r="B68" s="111"/>
      <c r="C68" s="111"/>
      <c r="D68" s="93"/>
      <c r="E68" s="93"/>
      <c r="F68" s="92"/>
      <c r="G68" s="21">
        <f t="shared" si="26"/>
        <v>0</v>
      </c>
      <c r="H68" s="156">
        <f>G68*'Consolidated Budget(old one)'!$I$10</f>
        <v>0</v>
      </c>
      <c r="I68" s="88"/>
      <c r="J68" s="88"/>
      <c r="K68" s="30">
        <f t="shared" si="28"/>
        <v>0</v>
      </c>
      <c r="L68" s="31">
        <f t="shared" si="4"/>
        <v>0</v>
      </c>
      <c r="M68" s="87"/>
      <c r="N68" s="88"/>
      <c r="O68" s="88"/>
      <c r="P68" s="22">
        <f t="shared" si="27"/>
        <v>0</v>
      </c>
      <c r="Q68" s="23">
        <f t="shared" si="13"/>
        <v>0</v>
      </c>
    </row>
    <row r="69" spans="1:17" x14ac:dyDescent="0.25">
      <c r="A69" s="28" t="s">
        <v>180</v>
      </c>
      <c r="B69" s="111"/>
      <c r="C69" s="111"/>
      <c r="D69" s="93"/>
      <c r="E69" s="93"/>
      <c r="F69" s="92"/>
      <c r="G69" s="21">
        <f t="shared" si="26"/>
        <v>0</v>
      </c>
      <c r="H69" s="156">
        <f>G69*'Consolidated Budget(old one)'!$I$10</f>
        <v>0</v>
      </c>
      <c r="I69" s="88"/>
      <c r="J69" s="88"/>
      <c r="K69" s="30">
        <f t="shared" si="28"/>
        <v>0</v>
      </c>
      <c r="L69" s="31"/>
      <c r="M69" s="87"/>
      <c r="N69" s="88"/>
      <c r="O69" s="88"/>
      <c r="P69" s="22">
        <f t="shared" si="27"/>
        <v>0</v>
      </c>
      <c r="Q69" s="23"/>
    </row>
    <row r="70" spans="1:17" x14ac:dyDescent="0.25">
      <c r="A70" s="28" t="s">
        <v>181</v>
      </c>
      <c r="B70" s="111"/>
      <c r="C70" s="111"/>
      <c r="D70" s="93"/>
      <c r="E70" s="93"/>
      <c r="F70" s="92"/>
      <c r="G70" s="21">
        <f t="shared" si="26"/>
        <v>0</v>
      </c>
      <c r="H70" s="156">
        <f>G70*'Consolidated Budget(old one)'!$I$10</f>
        <v>0</v>
      </c>
      <c r="I70" s="88"/>
      <c r="J70" s="88"/>
      <c r="K70" s="30">
        <f t="shared" si="28"/>
        <v>0</v>
      </c>
      <c r="L70" s="31"/>
      <c r="M70" s="87"/>
      <c r="N70" s="88"/>
      <c r="O70" s="88"/>
      <c r="P70" s="22">
        <f t="shared" si="27"/>
        <v>0</v>
      </c>
      <c r="Q70" s="23"/>
    </row>
    <row r="71" spans="1:17" x14ac:dyDescent="0.25">
      <c r="A71" s="28" t="s">
        <v>182</v>
      </c>
      <c r="B71" s="111"/>
      <c r="C71" s="111"/>
      <c r="D71" s="93"/>
      <c r="E71" s="93"/>
      <c r="F71" s="92"/>
      <c r="G71" s="21">
        <f t="shared" si="26"/>
        <v>0</v>
      </c>
      <c r="H71" s="156">
        <f>G71*'Consolidated Budget(old one)'!$I$10</f>
        <v>0</v>
      </c>
      <c r="I71" s="88"/>
      <c r="J71" s="88"/>
      <c r="K71" s="30">
        <f t="shared" si="28"/>
        <v>0</v>
      </c>
      <c r="L71" s="31"/>
      <c r="M71" s="87"/>
      <c r="N71" s="88"/>
      <c r="O71" s="88"/>
      <c r="P71" s="22">
        <f t="shared" si="27"/>
        <v>0</v>
      </c>
      <c r="Q71" s="23"/>
    </row>
    <row r="72" spans="1:17" ht="13" x14ac:dyDescent="0.25">
      <c r="A72" s="24" t="s">
        <v>184</v>
      </c>
      <c r="B72" s="25" t="s">
        <v>41</v>
      </c>
      <c r="C72" s="25"/>
      <c r="D72" s="963"/>
      <c r="E72" s="963"/>
      <c r="F72" s="963"/>
      <c r="G72" s="26">
        <f>SUM(G73:G80)</f>
        <v>0</v>
      </c>
      <c r="H72" s="26">
        <f>SUM(H73:H80)</f>
        <v>0</v>
      </c>
      <c r="I72" s="26">
        <f t="shared" ref="I72:J72" si="29">SUM(I73:I77)</f>
        <v>0</v>
      </c>
      <c r="J72" s="26">
        <f t="shared" si="29"/>
        <v>0</v>
      </c>
      <c r="K72" s="36">
        <f t="shared" si="28"/>
        <v>0</v>
      </c>
      <c r="L72" s="37">
        <f t="shared" si="4"/>
        <v>0</v>
      </c>
      <c r="M72" s="87"/>
      <c r="N72" s="26">
        <f t="shared" ref="N72:O72" si="30">SUM(N73:N77)</f>
        <v>0</v>
      </c>
      <c r="O72" s="26">
        <f t="shared" si="30"/>
        <v>0</v>
      </c>
      <c r="P72" s="36">
        <f>H72-O72</f>
        <v>0</v>
      </c>
      <c r="Q72" s="37">
        <f t="shared" si="13"/>
        <v>0</v>
      </c>
    </row>
    <row r="73" spans="1:17" x14ac:dyDescent="0.25">
      <c r="A73" s="28" t="s">
        <v>185</v>
      </c>
      <c r="B73" s="111"/>
      <c r="C73" s="111"/>
      <c r="D73" s="93"/>
      <c r="E73" s="93"/>
      <c r="F73" s="92"/>
      <c r="G73" s="21">
        <f t="shared" ref="G73:G80" si="31">E73*F73</f>
        <v>0</v>
      </c>
      <c r="H73" s="156">
        <f>G73*'Consolidated Budget(old one)'!$I$10</f>
        <v>0</v>
      </c>
      <c r="I73" s="88"/>
      <c r="J73" s="88"/>
      <c r="K73" s="30">
        <f t="shared" si="28"/>
        <v>0</v>
      </c>
      <c r="L73" s="31">
        <f t="shared" si="4"/>
        <v>0</v>
      </c>
      <c r="M73" s="87"/>
      <c r="N73" s="88"/>
      <c r="O73" s="88"/>
      <c r="P73" s="22">
        <f t="shared" ref="P73:P80" si="32">$H73-O73</f>
        <v>0</v>
      </c>
      <c r="Q73" s="23">
        <f t="shared" si="13"/>
        <v>0</v>
      </c>
    </row>
    <row r="74" spans="1:17" x14ac:dyDescent="0.25">
      <c r="A74" s="28" t="s">
        <v>186</v>
      </c>
      <c r="B74" s="111"/>
      <c r="C74" s="111"/>
      <c r="D74" s="93"/>
      <c r="E74" s="93"/>
      <c r="F74" s="92"/>
      <c r="G74" s="21">
        <f t="shared" si="31"/>
        <v>0</v>
      </c>
      <c r="H74" s="156">
        <f>G74*'Consolidated Budget(old one)'!$I$10</f>
        <v>0</v>
      </c>
      <c r="I74" s="88"/>
      <c r="J74" s="88"/>
      <c r="K74" s="30">
        <f t="shared" si="28"/>
        <v>0</v>
      </c>
      <c r="L74" s="31">
        <f t="shared" si="4"/>
        <v>0</v>
      </c>
      <c r="M74" s="87"/>
      <c r="N74" s="88"/>
      <c r="O74" s="88"/>
      <c r="P74" s="22">
        <f t="shared" si="32"/>
        <v>0</v>
      </c>
      <c r="Q74" s="23">
        <f t="shared" si="13"/>
        <v>0</v>
      </c>
    </row>
    <row r="75" spans="1:17" x14ac:dyDescent="0.25">
      <c r="A75" s="28" t="s">
        <v>187</v>
      </c>
      <c r="B75" s="111"/>
      <c r="C75" s="111"/>
      <c r="D75" s="93"/>
      <c r="E75" s="93"/>
      <c r="F75" s="92"/>
      <c r="G75" s="21">
        <f t="shared" si="31"/>
        <v>0</v>
      </c>
      <c r="H75" s="156">
        <f>G75*'Consolidated Budget(old one)'!$I$10</f>
        <v>0</v>
      </c>
      <c r="I75" s="88"/>
      <c r="J75" s="88"/>
      <c r="K75" s="30">
        <f t="shared" si="28"/>
        <v>0</v>
      </c>
      <c r="L75" s="31">
        <f t="shared" si="4"/>
        <v>0</v>
      </c>
      <c r="M75" s="87"/>
      <c r="N75" s="88"/>
      <c r="O75" s="88"/>
      <c r="P75" s="22">
        <f t="shared" si="32"/>
        <v>0</v>
      </c>
      <c r="Q75" s="23">
        <f t="shared" si="13"/>
        <v>0</v>
      </c>
    </row>
    <row r="76" spans="1:17" x14ac:dyDescent="0.25">
      <c r="A76" s="28" t="s">
        <v>188</v>
      </c>
      <c r="B76" s="111"/>
      <c r="C76" s="111"/>
      <c r="D76" s="93"/>
      <c r="E76" s="93"/>
      <c r="F76" s="92"/>
      <c r="G76" s="21">
        <f t="shared" si="31"/>
        <v>0</v>
      </c>
      <c r="H76" s="156">
        <f>G76*'Consolidated Budget(old one)'!$I$10</f>
        <v>0</v>
      </c>
      <c r="I76" s="88"/>
      <c r="J76" s="88"/>
      <c r="K76" s="30">
        <f t="shared" si="28"/>
        <v>0</v>
      </c>
      <c r="L76" s="31">
        <f t="shared" si="4"/>
        <v>0</v>
      </c>
      <c r="M76" s="87"/>
      <c r="N76" s="88"/>
      <c r="O76" s="88"/>
      <c r="P76" s="22">
        <f t="shared" si="32"/>
        <v>0</v>
      </c>
      <c r="Q76" s="23">
        <f t="shared" si="13"/>
        <v>0</v>
      </c>
    </row>
    <row r="77" spans="1:17" x14ac:dyDescent="0.25">
      <c r="A77" s="28" t="s">
        <v>189</v>
      </c>
      <c r="B77" s="111"/>
      <c r="C77" s="111"/>
      <c r="D77" s="93"/>
      <c r="E77" s="93"/>
      <c r="F77" s="92"/>
      <c r="G77" s="21">
        <f t="shared" si="31"/>
        <v>0</v>
      </c>
      <c r="H77" s="156">
        <f>G77*'Consolidated Budget(old one)'!$I$10</f>
        <v>0</v>
      </c>
      <c r="I77" s="88"/>
      <c r="J77" s="88"/>
      <c r="K77" s="30">
        <f t="shared" si="28"/>
        <v>0</v>
      </c>
      <c r="L77" s="31">
        <f t="shared" si="4"/>
        <v>0</v>
      </c>
      <c r="M77" s="87"/>
      <c r="N77" s="88"/>
      <c r="O77" s="88"/>
      <c r="P77" s="22">
        <f t="shared" si="32"/>
        <v>0</v>
      </c>
      <c r="Q77" s="23">
        <f t="shared" si="13"/>
        <v>0</v>
      </c>
    </row>
    <row r="78" spans="1:17" x14ac:dyDescent="0.25">
      <c r="A78" s="28" t="s">
        <v>190</v>
      </c>
      <c r="B78" s="111"/>
      <c r="C78" s="111"/>
      <c r="D78" s="93"/>
      <c r="E78" s="93"/>
      <c r="F78" s="92"/>
      <c r="G78" s="21">
        <f t="shared" si="31"/>
        <v>0</v>
      </c>
      <c r="H78" s="156">
        <f>G78*'Consolidated Budget(old one)'!$I$10</f>
        <v>0</v>
      </c>
      <c r="I78" s="88"/>
      <c r="J78" s="88"/>
      <c r="K78" s="30">
        <f t="shared" si="28"/>
        <v>0</v>
      </c>
      <c r="L78" s="31"/>
      <c r="M78" s="87"/>
      <c r="N78" s="88"/>
      <c r="O78" s="88"/>
      <c r="P78" s="22">
        <f t="shared" si="32"/>
        <v>0</v>
      </c>
      <c r="Q78" s="23"/>
    </row>
    <row r="79" spans="1:17" x14ac:dyDescent="0.25">
      <c r="A79" s="28" t="s">
        <v>191</v>
      </c>
      <c r="B79" s="111"/>
      <c r="C79" s="111"/>
      <c r="D79" s="93"/>
      <c r="E79" s="93"/>
      <c r="F79" s="92"/>
      <c r="G79" s="21">
        <f t="shared" si="31"/>
        <v>0</v>
      </c>
      <c r="H79" s="156">
        <f>G79*'Consolidated Budget(old one)'!$I$10</f>
        <v>0</v>
      </c>
      <c r="I79" s="88"/>
      <c r="J79" s="88"/>
      <c r="K79" s="30">
        <f t="shared" si="28"/>
        <v>0</v>
      </c>
      <c r="L79" s="31"/>
      <c r="M79" s="87"/>
      <c r="N79" s="88"/>
      <c r="O79" s="88"/>
      <c r="P79" s="22">
        <f t="shared" si="32"/>
        <v>0</v>
      </c>
      <c r="Q79" s="23"/>
    </row>
    <row r="80" spans="1:17" x14ac:dyDescent="0.25">
      <c r="A80" s="28" t="s">
        <v>192</v>
      </c>
      <c r="B80" s="111"/>
      <c r="C80" s="111"/>
      <c r="D80" s="93"/>
      <c r="E80" s="93"/>
      <c r="F80" s="92"/>
      <c r="G80" s="21">
        <f t="shared" si="31"/>
        <v>0</v>
      </c>
      <c r="H80" s="156">
        <f>G80*'Consolidated Budget(old one)'!$I$10</f>
        <v>0</v>
      </c>
      <c r="I80" s="88"/>
      <c r="J80" s="88"/>
      <c r="K80" s="30">
        <f t="shared" si="28"/>
        <v>0</v>
      </c>
      <c r="L80" s="31"/>
      <c r="M80" s="87"/>
      <c r="N80" s="88"/>
      <c r="O80" s="88"/>
      <c r="P80" s="22">
        <f t="shared" si="32"/>
        <v>0</v>
      </c>
      <c r="Q80" s="23"/>
    </row>
    <row r="81" spans="1:17" ht="13" x14ac:dyDescent="0.25">
      <c r="A81" s="24" t="s">
        <v>193</v>
      </c>
      <c r="B81" s="25" t="s">
        <v>42</v>
      </c>
      <c r="C81" s="25"/>
      <c r="D81" s="963"/>
      <c r="E81" s="963"/>
      <c r="F81" s="963"/>
      <c r="G81" s="26">
        <f>SUM(G82:G89)</f>
        <v>0</v>
      </c>
      <c r="H81" s="26">
        <f>SUM(H82:H89)</f>
        <v>0</v>
      </c>
      <c r="I81" s="26">
        <f t="shared" ref="I81:J81" si="33">SUM(I82:I86)</f>
        <v>0</v>
      </c>
      <c r="J81" s="26">
        <f t="shared" si="33"/>
        <v>0</v>
      </c>
      <c r="K81" s="36">
        <f t="shared" si="28"/>
        <v>0</v>
      </c>
      <c r="L81" s="37">
        <f t="shared" si="4"/>
        <v>0</v>
      </c>
      <c r="M81" s="87"/>
      <c r="N81" s="26">
        <f t="shared" ref="N81:O81" si="34">SUM(N82:N86)</f>
        <v>0</v>
      </c>
      <c r="O81" s="26">
        <f t="shared" si="34"/>
        <v>0</v>
      </c>
      <c r="P81" s="36">
        <f>H81-O81</f>
        <v>0</v>
      </c>
      <c r="Q81" s="37">
        <f t="shared" si="13"/>
        <v>0</v>
      </c>
    </row>
    <row r="82" spans="1:17" x14ac:dyDescent="0.25">
      <c r="A82" s="28" t="s">
        <v>194</v>
      </c>
      <c r="B82" s="111"/>
      <c r="C82" s="111"/>
      <c r="D82" s="93"/>
      <c r="E82" s="93"/>
      <c r="F82" s="92"/>
      <c r="G82" s="21">
        <f t="shared" ref="G82:G89" si="35">E82*F82</f>
        <v>0</v>
      </c>
      <c r="H82" s="156">
        <f>G82*'Consolidated Budget(old one)'!$I$10</f>
        <v>0</v>
      </c>
      <c r="I82" s="88"/>
      <c r="J82" s="88"/>
      <c r="K82" s="30">
        <f t="shared" si="28"/>
        <v>0</v>
      </c>
      <c r="L82" s="31">
        <f t="shared" si="4"/>
        <v>0</v>
      </c>
      <c r="M82" s="87"/>
      <c r="N82" s="88"/>
      <c r="O82" s="88"/>
      <c r="P82" s="22">
        <f t="shared" ref="P82:P89" si="36">$H82-O82</f>
        <v>0</v>
      </c>
      <c r="Q82" s="23">
        <f t="shared" si="13"/>
        <v>0</v>
      </c>
    </row>
    <row r="83" spans="1:17" x14ac:dyDescent="0.25">
      <c r="A83" s="28" t="s">
        <v>197</v>
      </c>
      <c r="B83" s="111"/>
      <c r="C83" s="111"/>
      <c r="D83" s="93"/>
      <c r="E83" s="93"/>
      <c r="F83" s="92"/>
      <c r="G83" s="21">
        <f t="shared" si="35"/>
        <v>0</v>
      </c>
      <c r="H83" s="156">
        <f>G83*'Consolidated Budget(old one)'!$I$10</f>
        <v>0</v>
      </c>
      <c r="I83" s="88"/>
      <c r="J83" s="88"/>
      <c r="K83" s="30">
        <f t="shared" si="28"/>
        <v>0</v>
      </c>
      <c r="L83" s="31">
        <f t="shared" si="4"/>
        <v>0</v>
      </c>
      <c r="M83" s="87"/>
      <c r="N83" s="88"/>
      <c r="O83" s="88"/>
      <c r="P83" s="22">
        <f t="shared" si="36"/>
        <v>0</v>
      </c>
      <c r="Q83" s="23">
        <f t="shared" si="13"/>
        <v>0</v>
      </c>
    </row>
    <row r="84" spans="1:17" x14ac:dyDescent="0.25">
      <c r="A84" s="28" t="s">
        <v>199</v>
      </c>
      <c r="B84" s="111"/>
      <c r="C84" s="111"/>
      <c r="D84" s="93"/>
      <c r="E84" s="93"/>
      <c r="F84" s="92"/>
      <c r="G84" s="21">
        <f t="shared" si="35"/>
        <v>0</v>
      </c>
      <c r="H84" s="156">
        <f>G84*'Consolidated Budget(old one)'!$I$10</f>
        <v>0</v>
      </c>
      <c r="I84" s="88"/>
      <c r="J84" s="88"/>
      <c r="K84" s="30">
        <f t="shared" si="28"/>
        <v>0</v>
      </c>
      <c r="L84" s="31">
        <f t="shared" si="4"/>
        <v>0</v>
      </c>
      <c r="M84" s="87"/>
      <c r="N84" s="88"/>
      <c r="O84" s="88"/>
      <c r="P84" s="22">
        <f t="shared" si="36"/>
        <v>0</v>
      </c>
      <c r="Q84" s="23">
        <f t="shared" si="13"/>
        <v>0</v>
      </c>
    </row>
    <row r="85" spans="1:17" x14ac:dyDescent="0.25">
      <c r="A85" s="28" t="s">
        <v>202</v>
      </c>
      <c r="B85" s="111"/>
      <c r="C85" s="111"/>
      <c r="D85" s="93"/>
      <c r="E85" s="93"/>
      <c r="F85" s="92"/>
      <c r="G85" s="21">
        <f t="shared" si="35"/>
        <v>0</v>
      </c>
      <c r="H85" s="156">
        <f>G85*'Consolidated Budget(old one)'!$I$10</f>
        <v>0</v>
      </c>
      <c r="I85" s="88"/>
      <c r="J85" s="88"/>
      <c r="K85" s="30">
        <f t="shared" si="28"/>
        <v>0</v>
      </c>
      <c r="L85" s="31">
        <f t="shared" si="4"/>
        <v>0</v>
      </c>
      <c r="M85" s="87"/>
      <c r="N85" s="88"/>
      <c r="O85" s="88"/>
      <c r="P85" s="22">
        <f t="shared" si="36"/>
        <v>0</v>
      </c>
      <c r="Q85" s="23">
        <f t="shared" si="13"/>
        <v>0</v>
      </c>
    </row>
    <row r="86" spans="1:17" x14ac:dyDescent="0.25">
      <c r="A86" s="28" t="s">
        <v>203</v>
      </c>
      <c r="B86" s="111"/>
      <c r="C86" s="111"/>
      <c r="D86" s="93"/>
      <c r="E86" s="93"/>
      <c r="F86" s="92"/>
      <c r="G86" s="21">
        <f t="shared" si="35"/>
        <v>0</v>
      </c>
      <c r="H86" s="156">
        <f>G86*'Consolidated Budget(old one)'!$I$10</f>
        <v>0</v>
      </c>
      <c r="I86" s="88"/>
      <c r="J86" s="88"/>
      <c r="K86" s="30">
        <f t="shared" si="28"/>
        <v>0</v>
      </c>
      <c r="L86" s="31">
        <f t="shared" si="4"/>
        <v>0</v>
      </c>
      <c r="M86" s="87"/>
      <c r="N86" s="88"/>
      <c r="O86" s="88"/>
      <c r="P86" s="22">
        <f t="shared" si="36"/>
        <v>0</v>
      </c>
      <c r="Q86" s="23">
        <f t="shared" si="13"/>
        <v>0</v>
      </c>
    </row>
    <row r="87" spans="1:17" x14ac:dyDescent="0.25">
      <c r="A87" s="28" t="s">
        <v>203</v>
      </c>
      <c r="B87" s="111"/>
      <c r="C87" s="111"/>
      <c r="D87" s="93"/>
      <c r="E87" s="93"/>
      <c r="F87" s="92"/>
      <c r="G87" s="21">
        <f t="shared" si="35"/>
        <v>0</v>
      </c>
      <c r="H87" s="156">
        <f>G87*'Consolidated Budget(old one)'!$I$10</f>
        <v>0</v>
      </c>
      <c r="I87" s="88"/>
      <c r="J87" s="88"/>
      <c r="K87" s="30">
        <f t="shared" si="28"/>
        <v>0</v>
      </c>
      <c r="L87" s="31"/>
      <c r="M87" s="87"/>
      <c r="N87" s="88"/>
      <c r="O87" s="88"/>
      <c r="P87" s="22">
        <f t="shared" si="36"/>
        <v>0</v>
      </c>
      <c r="Q87" s="23"/>
    </row>
    <row r="88" spans="1:17" x14ac:dyDescent="0.25">
      <c r="A88" s="28" t="s">
        <v>203</v>
      </c>
      <c r="B88" s="111"/>
      <c r="C88" s="111"/>
      <c r="D88" s="93"/>
      <c r="E88" s="93"/>
      <c r="F88" s="92"/>
      <c r="G88" s="21">
        <f t="shared" si="35"/>
        <v>0</v>
      </c>
      <c r="H88" s="156">
        <f>G88*'Consolidated Budget(old one)'!$I$10</f>
        <v>0</v>
      </c>
      <c r="I88" s="88"/>
      <c r="J88" s="88"/>
      <c r="K88" s="30">
        <f t="shared" si="28"/>
        <v>0</v>
      </c>
      <c r="L88" s="31"/>
      <c r="M88" s="87"/>
      <c r="N88" s="88"/>
      <c r="O88" s="88"/>
      <c r="P88" s="22">
        <f t="shared" si="36"/>
        <v>0</v>
      </c>
      <c r="Q88" s="23"/>
    </row>
    <row r="89" spans="1:17" x14ac:dyDescent="0.25">
      <c r="A89" s="28" t="s">
        <v>203</v>
      </c>
      <c r="B89" s="111"/>
      <c r="C89" s="111"/>
      <c r="D89" s="93"/>
      <c r="E89" s="93"/>
      <c r="F89" s="92"/>
      <c r="G89" s="21">
        <f t="shared" si="35"/>
        <v>0</v>
      </c>
      <c r="H89" s="156">
        <f>G89*'Consolidated Budget(old one)'!$I$10</f>
        <v>0</v>
      </c>
      <c r="I89" s="88"/>
      <c r="J89" s="88"/>
      <c r="K89" s="30">
        <f t="shared" si="28"/>
        <v>0</v>
      </c>
      <c r="L89" s="31"/>
      <c r="M89" s="87"/>
      <c r="N89" s="88"/>
      <c r="O89" s="88"/>
      <c r="P89" s="22">
        <f t="shared" si="36"/>
        <v>0</v>
      </c>
      <c r="Q89" s="23"/>
    </row>
    <row r="90" spans="1:17" ht="13" x14ac:dyDescent="0.25">
      <c r="A90" s="24" t="s">
        <v>204</v>
      </c>
      <c r="B90" s="25" t="s">
        <v>43</v>
      </c>
      <c r="C90" s="25"/>
      <c r="D90" s="963"/>
      <c r="E90" s="963"/>
      <c r="F90" s="963"/>
      <c r="G90" s="26">
        <f>SUM(G91:G98)</f>
        <v>0</v>
      </c>
      <c r="H90" s="26">
        <f>SUM(H91:H98)</f>
        <v>0</v>
      </c>
      <c r="I90" s="26">
        <f t="shared" ref="I90:J90" si="37">SUM(I91:I95)</f>
        <v>0</v>
      </c>
      <c r="J90" s="26">
        <f t="shared" si="37"/>
        <v>0</v>
      </c>
      <c r="K90" s="36">
        <f t="shared" si="28"/>
        <v>0</v>
      </c>
      <c r="L90" s="37">
        <f t="shared" si="4"/>
        <v>0</v>
      </c>
      <c r="M90" s="87"/>
      <c r="N90" s="26">
        <f t="shared" ref="N90:O90" si="38">SUM(N91:N95)</f>
        <v>0</v>
      </c>
      <c r="O90" s="26">
        <f t="shared" si="38"/>
        <v>0</v>
      </c>
      <c r="P90" s="36">
        <f>H90-O90</f>
        <v>0</v>
      </c>
      <c r="Q90" s="37">
        <f t="shared" si="13"/>
        <v>0</v>
      </c>
    </row>
    <row r="91" spans="1:17" x14ac:dyDescent="0.25">
      <c r="A91" s="28" t="s">
        <v>205</v>
      </c>
      <c r="B91" s="111"/>
      <c r="C91" s="111"/>
      <c r="D91" s="93"/>
      <c r="E91" s="93"/>
      <c r="F91" s="92"/>
      <c r="G91" s="21">
        <f t="shared" ref="G91:G98" si="39">E91*F91</f>
        <v>0</v>
      </c>
      <c r="H91" s="156">
        <f>G91*'Consolidated Budget(old one)'!$I$10</f>
        <v>0</v>
      </c>
      <c r="I91" s="88"/>
      <c r="J91" s="88"/>
      <c r="K91" s="30">
        <f t="shared" si="28"/>
        <v>0</v>
      </c>
      <c r="L91" s="31">
        <f t="shared" si="4"/>
        <v>0</v>
      </c>
      <c r="M91" s="87"/>
      <c r="N91" s="88"/>
      <c r="O91" s="88"/>
      <c r="P91" s="22">
        <f t="shared" ref="P91:P98" si="40">$H91-O91</f>
        <v>0</v>
      </c>
      <c r="Q91" s="23">
        <f t="shared" si="13"/>
        <v>0</v>
      </c>
    </row>
    <row r="92" spans="1:17" x14ac:dyDescent="0.25">
      <c r="A92" s="28" t="s">
        <v>207</v>
      </c>
      <c r="B92" s="111"/>
      <c r="C92" s="111"/>
      <c r="D92" s="93"/>
      <c r="E92" s="93"/>
      <c r="F92" s="92"/>
      <c r="G92" s="21">
        <f t="shared" si="39"/>
        <v>0</v>
      </c>
      <c r="H92" s="156">
        <f>G92*'Consolidated Budget(old one)'!$I$10</f>
        <v>0</v>
      </c>
      <c r="I92" s="88"/>
      <c r="J92" s="88"/>
      <c r="K92" s="30">
        <f t="shared" si="28"/>
        <v>0</v>
      </c>
      <c r="L92" s="31">
        <f t="shared" si="4"/>
        <v>0</v>
      </c>
      <c r="M92" s="87"/>
      <c r="N92" s="88"/>
      <c r="O92" s="88"/>
      <c r="P92" s="22">
        <f t="shared" si="40"/>
        <v>0</v>
      </c>
      <c r="Q92" s="23">
        <f t="shared" si="13"/>
        <v>0</v>
      </c>
    </row>
    <row r="93" spans="1:17" x14ac:dyDescent="0.25">
      <c r="A93" s="28" t="s">
        <v>210</v>
      </c>
      <c r="B93" s="111"/>
      <c r="C93" s="111"/>
      <c r="D93" s="93"/>
      <c r="E93" s="93"/>
      <c r="F93" s="92"/>
      <c r="G93" s="21">
        <f t="shared" si="39"/>
        <v>0</v>
      </c>
      <c r="H93" s="156">
        <f>G93*'Consolidated Budget(old one)'!$I$10</f>
        <v>0</v>
      </c>
      <c r="I93" s="88"/>
      <c r="J93" s="88"/>
      <c r="K93" s="30">
        <f t="shared" si="28"/>
        <v>0</v>
      </c>
      <c r="L93" s="31">
        <f t="shared" si="4"/>
        <v>0</v>
      </c>
      <c r="M93" s="87"/>
      <c r="N93" s="88"/>
      <c r="O93" s="88"/>
      <c r="P93" s="22">
        <f t="shared" si="40"/>
        <v>0</v>
      </c>
      <c r="Q93" s="23">
        <f t="shared" si="13"/>
        <v>0</v>
      </c>
    </row>
    <row r="94" spans="1:17" x14ac:dyDescent="0.25">
      <c r="A94" s="28" t="s">
        <v>211</v>
      </c>
      <c r="B94" s="111"/>
      <c r="C94" s="111"/>
      <c r="D94" s="93"/>
      <c r="E94" s="93"/>
      <c r="F94" s="92"/>
      <c r="G94" s="21">
        <f t="shared" si="39"/>
        <v>0</v>
      </c>
      <c r="H94" s="156">
        <f>G94*'Consolidated Budget(old one)'!$I$10</f>
        <v>0</v>
      </c>
      <c r="I94" s="88"/>
      <c r="J94" s="88"/>
      <c r="K94" s="30">
        <f t="shared" si="28"/>
        <v>0</v>
      </c>
      <c r="L94" s="31">
        <f t="shared" si="4"/>
        <v>0</v>
      </c>
      <c r="M94" s="87"/>
      <c r="N94" s="88"/>
      <c r="O94" s="88"/>
      <c r="P94" s="22">
        <f t="shared" si="40"/>
        <v>0</v>
      </c>
      <c r="Q94" s="23">
        <f t="shared" si="13"/>
        <v>0</v>
      </c>
    </row>
    <row r="95" spans="1:17" x14ac:dyDescent="0.25">
      <c r="A95" s="28" t="s">
        <v>212</v>
      </c>
      <c r="B95" s="111"/>
      <c r="C95" s="111"/>
      <c r="D95" s="93"/>
      <c r="E95" s="93"/>
      <c r="F95" s="92"/>
      <c r="G95" s="21">
        <f t="shared" si="39"/>
        <v>0</v>
      </c>
      <c r="H95" s="156">
        <f>G95*'Consolidated Budget(old one)'!$I$10</f>
        <v>0</v>
      </c>
      <c r="I95" s="88"/>
      <c r="J95" s="88"/>
      <c r="K95" s="30">
        <f t="shared" si="28"/>
        <v>0</v>
      </c>
      <c r="L95" s="31">
        <f t="shared" si="4"/>
        <v>0</v>
      </c>
      <c r="M95" s="87"/>
      <c r="N95" s="88"/>
      <c r="O95" s="88"/>
      <c r="P95" s="22">
        <f t="shared" si="40"/>
        <v>0</v>
      </c>
      <c r="Q95" s="23">
        <f t="shared" si="13"/>
        <v>0</v>
      </c>
    </row>
    <row r="96" spans="1:17" x14ac:dyDescent="0.25">
      <c r="A96" s="28" t="s">
        <v>213</v>
      </c>
      <c r="B96" s="111"/>
      <c r="C96" s="111"/>
      <c r="D96" s="93"/>
      <c r="E96" s="93"/>
      <c r="F96" s="92"/>
      <c r="G96" s="21">
        <f t="shared" si="39"/>
        <v>0</v>
      </c>
      <c r="H96" s="156">
        <f>G96*'Consolidated Budget(old one)'!$I$10</f>
        <v>0</v>
      </c>
      <c r="I96" s="88"/>
      <c r="J96" s="88"/>
      <c r="K96" s="30">
        <f t="shared" si="28"/>
        <v>0</v>
      </c>
      <c r="L96" s="31"/>
      <c r="M96" s="87"/>
      <c r="N96" s="88"/>
      <c r="O96" s="88"/>
      <c r="P96" s="22">
        <f t="shared" si="40"/>
        <v>0</v>
      </c>
      <c r="Q96" s="23"/>
    </row>
    <row r="97" spans="1:17" x14ac:dyDescent="0.25">
      <c r="A97" s="28" t="s">
        <v>214</v>
      </c>
      <c r="B97" s="111"/>
      <c r="C97" s="111"/>
      <c r="D97" s="93"/>
      <c r="E97" s="93"/>
      <c r="F97" s="92"/>
      <c r="G97" s="21">
        <f t="shared" si="39"/>
        <v>0</v>
      </c>
      <c r="H97" s="156">
        <f>G97*'Consolidated Budget(old one)'!$I$10</f>
        <v>0</v>
      </c>
      <c r="I97" s="88"/>
      <c r="J97" s="88"/>
      <c r="K97" s="30">
        <f t="shared" si="28"/>
        <v>0</v>
      </c>
      <c r="L97" s="31"/>
      <c r="M97" s="87"/>
      <c r="N97" s="88"/>
      <c r="O97" s="88"/>
      <c r="P97" s="22">
        <f t="shared" si="40"/>
        <v>0</v>
      </c>
      <c r="Q97" s="23"/>
    </row>
    <row r="98" spans="1:17" x14ac:dyDescent="0.25">
      <c r="A98" s="28" t="s">
        <v>215</v>
      </c>
      <c r="B98" s="111"/>
      <c r="C98" s="111"/>
      <c r="D98" s="93"/>
      <c r="E98" s="93"/>
      <c r="F98" s="92"/>
      <c r="G98" s="21">
        <f t="shared" si="39"/>
        <v>0</v>
      </c>
      <c r="H98" s="156">
        <f>G98*'Consolidated Budget(old one)'!$I$10</f>
        <v>0</v>
      </c>
      <c r="I98" s="88"/>
      <c r="J98" s="88"/>
      <c r="K98" s="30">
        <f t="shared" si="28"/>
        <v>0</v>
      </c>
      <c r="L98" s="31"/>
      <c r="M98" s="87"/>
      <c r="N98" s="88"/>
      <c r="O98" s="88"/>
      <c r="P98" s="22">
        <f t="shared" si="40"/>
        <v>0</v>
      </c>
      <c r="Q98" s="23"/>
    </row>
    <row r="99" spans="1:17" ht="13" x14ac:dyDescent="0.25">
      <c r="A99" s="24" t="s">
        <v>216</v>
      </c>
      <c r="B99" s="25" t="s">
        <v>44</v>
      </c>
      <c r="C99" s="25"/>
      <c r="D99" s="963"/>
      <c r="E99" s="963"/>
      <c r="F99" s="963"/>
      <c r="G99" s="26">
        <f>SUM(G100:G107)</f>
        <v>0</v>
      </c>
      <c r="H99" s="26">
        <f>SUM(H100:H107)</f>
        <v>0</v>
      </c>
      <c r="I99" s="26">
        <f t="shared" ref="I99:J99" si="41">SUM(I100:I104)</f>
        <v>0</v>
      </c>
      <c r="J99" s="26">
        <f t="shared" si="41"/>
        <v>0</v>
      </c>
      <c r="K99" s="36">
        <f t="shared" ref="K99:K130" si="42">H99-J99</f>
        <v>0</v>
      </c>
      <c r="L99" s="37">
        <f t="shared" si="4"/>
        <v>0</v>
      </c>
      <c r="M99" s="87"/>
      <c r="N99" s="26">
        <f t="shared" ref="N99:O99" si="43">SUM(N100:N104)</f>
        <v>0</v>
      </c>
      <c r="O99" s="26">
        <f t="shared" si="43"/>
        <v>0</v>
      </c>
      <c r="P99" s="36">
        <f>H99-O99</f>
        <v>0</v>
      </c>
      <c r="Q99" s="37">
        <f t="shared" si="13"/>
        <v>0</v>
      </c>
    </row>
    <row r="100" spans="1:17" x14ac:dyDescent="0.25">
      <c r="A100" s="28" t="s">
        <v>217</v>
      </c>
      <c r="B100" s="111"/>
      <c r="C100" s="111"/>
      <c r="D100" s="93"/>
      <c r="E100" s="93"/>
      <c r="F100" s="92"/>
      <c r="G100" s="21">
        <f t="shared" ref="G100:G107" si="44">E100*F100</f>
        <v>0</v>
      </c>
      <c r="H100" s="156">
        <f>G100*'Consolidated Budget(old one)'!$I$10</f>
        <v>0</v>
      </c>
      <c r="I100" s="88"/>
      <c r="J100" s="88"/>
      <c r="K100" s="30">
        <f t="shared" si="42"/>
        <v>0</v>
      </c>
      <c r="L100" s="31">
        <f t="shared" si="4"/>
        <v>0</v>
      </c>
      <c r="M100" s="87"/>
      <c r="N100" s="88"/>
      <c r="O100" s="88"/>
      <c r="P100" s="22">
        <f t="shared" ref="P100:P107" si="45">$H100-O100</f>
        <v>0</v>
      </c>
      <c r="Q100" s="23">
        <f t="shared" si="13"/>
        <v>0</v>
      </c>
    </row>
    <row r="101" spans="1:17" x14ac:dyDescent="0.25">
      <c r="A101" s="28" t="s">
        <v>219</v>
      </c>
      <c r="B101" s="111"/>
      <c r="C101" s="111"/>
      <c r="D101" s="93"/>
      <c r="E101" s="93"/>
      <c r="F101" s="92"/>
      <c r="G101" s="21">
        <f t="shared" si="44"/>
        <v>0</v>
      </c>
      <c r="H101" s="156">
        <f>G101*'Consolidated Budget(old one)'!$I$10</f>
        <v>0</v>
      </c>
      <c r="I101" s="88"/>
      <c r="J101" s="88"/>
      <c r="K101" s="30">
        <f t="shared" si="42"/>
        <v>0</v>
      </c>
      <c r="L101" s="31">
        <f t="shared" si="4"/>
        <v>0</v>
      </c>
      <c r="M101" s="87"/>
      <c r="N101" s="88"/>
      <c r="O101" s="88"/>
      <c r="P101" s="22">
        <f t="shared" si="45"/>
        <v>0</v>
      </c>
      <c r="Q101" s="23">
        <f t="shared" ref="Q101:Q164" si="46">IFERROR(P101/$H101,0)</f>
        <v>0</v>
      </c>
    </row>
    <row r="102" spans="1:17" x14ac:dyDescent="0.25">
      <c r="A102" s="28" t="s">
        <v>220</v>
      </c>
      <c r="B102" s="111"/>
      <c r="C102" s="111"/>
      <c r="D102" s="93"/>
      <c r="E102" s="93"/>
      <c r="F102" s="92"/>
      <c r="G102" s="21">
        <f t="shared" si="44"/>
        <v>0</v>
      </c>
      <c r="H102" s="156">
        <f>G102*'Consolidated Budget(old one)'!$I$10</f>
        <v>0</v>
      </c>
      <c r="I102" s="88"/>
      <c r="J102" s="88"/>
      <c r="K102" s="30">
        <f t="shared" si="42"/>
        <v>0</v>
      </c>
      <c r="L102" s="31">
        <f t="shared" si="4"/>
        <v>0</v>
      </c>
      <c r="M102" s="87"/>
      <c r="N102" s="88"/>
      <c r="O102" s="88"/>
      <c r="P102" s="22">
        <f t="shared" si="45"/>
        <v>0</v>
      </c>
      <c r="Q102" s="23">
        <f t="shared" si="46"/>
        <v>0</v>
      </c>
    </row>
    <row r="103" spans="1:17" x14ac:dyDescent="0.25">
      <c r="A103" s="28" t="s">
        <v>221</v>
      </c>
      <c r="B103" s="111"/>
      <c r="C103" s="111"/>
      <c r="D103" s="93"/>
      <c r="E103" s="93"/>
      <c r="F103" s="92"/>
      <c r="G103" s="21">
        <f t="shared" si="44"/>
        <v>0</v>
      </c>
      <c r="H103" s="156">
        <f>G103*'Consolidated Budget(old one)'!$I$10</f>
        <v>0</v>
      </c>
      <c r="I103" s="88"/>
      <c r="J103" s="88"/>
      <c r="K103" s="30">
        <f t="shared" si="42"/>
        <v>0</v>
      </c>
      <c r="L103" s="31">
        <f t="shared" si="4"/>
        <v>0</v>
      </c>
      <c r="M103" s="87"/>
      <c r="N103" s="88"/>
      <c r="O103" s="88"/>
      <c r="P103" s="22">
        <f t="shared" si="45"/>
        <v>0</v>
      </c>
      <c r="Q103" s="23">
        <f t="shared" si="46"/>
        <v>0</v>
      </c>
    </row>
    <row r="104" spans="1:17" x14ac:dyDescent="0.25">
      <c r="A104" s="28" t="s">
        <v>222</v>
      </c>
      <c r="B104" s="111"/>
      <c r="C104" s="111"/>
      <c r="D104" s="93"/>
      <c r="E104" s="93"/>
      <c r="F104" s="92"/>
      <c r="G104" s="21">
        <f t="shared" si="44"/>
        <v>0</v>
      </c>
      <c r="H104" s="156">
        <f>G104*'Consolidated Budget(old one)'!$I$10</f>
        <v>0</v>
      </c>
      <c r="I104" s="88"/>
      <c r="J104" s="88"/>
      <c r="K104" s="30">
        <f t="shared" si="42"/>
        <v>0</v>
      </c>
      <c r="L104" s="31">
        <f t="shared" ref="L104:L200" si="47">IFERROR(K104/$H104,0)</f>
        <v>0</v>
      </c>
      <c r="M104" s="87"/>
      <c r="N104" s="88"/>
      <c r="O104" s="88"/>
      <c r="P104" s="22">
        <f t="shared" si="45"/>
        <v>0</v>
      </c>
      <c r="Q104" s="23">
        <f t="shared" si="46"/>
        <v>0</v>
      </c>
    </row>
    <row r="105" spans="1:17" x14ac:dyDescent="0.25">
      <c r="A105" s="28" t="s">
        <v>223</v>
      </c>
      <c r="B105" s="111"/>
      <c r="C105" s="111"/>
      <c r="D105" s="93"/>
      <c r="E105" s="93"/>
      <c r="F105" s="92"/>
      <c r="G105" s="21">
        <f t="shared" si="44"/>
        <v>0</v>
      </c>
      <c r="H105" s="156">
        <f>G105*'Consolidated Budget(old one)'!$I$10</f>
        <v>0</v>
      </c>
      <c r="I105" s="88"/>
      <c r="J105" s="88"/>
      <c r="K105" s="30">
        <f t="shared" si="42"/>
        <v>0</v>
      </c>
      <c r="L105" s="31"/>
      <c r="M105" s="87"/>
      <c r="N105" s="88"/>
      <c r="O105" s="88"/>
      <c r="P105" s="22">
        <f t="shared" si="45"/>
        <v>0</v>
      </c>
      <c r="Q105" s="23"/>
    </row>
    <row r="106" spans="1:17" x14ac:dyDescent="0.25">
      <c r="A106" s="28" t="s">
        <v>224</v>
      </c>
      <c r="B106" s="111"/>
      <c r="C106" s="111"/>
      <c r="D106" s="93"/>
      <c r="E106" s="93"/>
      <c r="F106" s="92"/>
      <c r="G106" s="21">
        <f t="shared" si="44"/>
        <v>0</v>
      </c>
      <c r="H106" s="156">
        <f>G106*'Consolidated Budget(old one)'!$I$10</f>
        <v>0</v>
      </c>
      <c r="I106" s="88"/>
      <c r="J106" s="88"/>
      <c r="K106" s="30">
        <f t="shared" si="42"/>
        <v>0</v>
      </c>
      <c r="L106" s="31"/>
      <c r="M106" s="87"/>
      <c r="N106" s="88"/>
      <c r="O106" s="88"/>
      <c r="P106" s="22">
        <f t="shared" si="45"/>
        <v>0</v>
      </c>
      <c r="Q106" s="23"/>
    </row>
    <row r="107" spans="1:17" x14ac:dyDescent="0.25">
      <c r="A107" s="28" t="s">
        <v>225</v>
      </c>
      <c r="B107" s="111"/>
      <c r="C107" s="111"/>
      <c r="D107" s="93"/>
      <c r="E107" s="93"/>
      <c r="F107" s="92"/>
      <c r="G107" s="21">
        <f t="shared" si="44"/>
        <v>0</v>
      </c>
      <c r="H107" s="156">
        <f>G107*'Consolidated Budget(old one)'!$I$10</f>
        <v>0</v>
      </c>
      <c r="I107" s="88"/>
      <c r="J107" s="88"/>
      <c r="K107" s="30">
        <f t="shared" si="42"/>
        <v>0</v>
      </c>
      <c r="L107" s="31"/>
      <c r="M107" s="87"/>
      <c r="N107" s="88"/>
      <c r="O107" s="88"/>
      <c r="P107" s="22">
        <f t="shared" si="45"/>
        <v>0</v>
      </c>
      <c r="Q107" s="23"/>
    </row>
    <row r="108" spans="1:17" ht="13" x14ac:dyDescent="0.25">
      <c r="A108" s="24" t="s">
        <v>226</v>
      </c>
      <c r="B108" s="25" t="s">
        <v>45</v>
      </c>
      <c r="C108" s="25"/>
      <c r="D108" s="963"/>
      <c r="E108" s="963"/>
      <c r="F108" s="963"/>
      <c r="G108" s="26">
        <f>SUM(G109:G116)</f>
        <v>0</v>
      </c>
      <c r="H108" s="26">
        <f>SUM(H109:H116)</f>
        <v>0</v>
      </c>
      <c r="I108" s="26">
        <f t="shared" ref="I108:J108" si="48">SUM(I109:I113)</f>
        <v>0</v>
      </c>
      <c r="J108" s="26">
        <f t="shared" si="48"/>
        <v>0</v>
      </c>
      <c r="K108" s="36">
        <f t="shared" si="42"/>
        <v>0</v>
      </c>
      <c r="L108" s="37">
        <f t="shared" si="47"/>
        <v>0</v>
      </c>
      <c r="M108" s="87"/>
      <c r="N108" s="26">
        <f t="shared" ref="N108:O108" si="49">SUM(N109:N113)</f>
        <v>0</v>
      </c>
      <c r="O108" s="26">
        <f t="shared" si="49"/>
        <v>0</v>
      </c>
      <c r="P108" s="36">
        <f>H108-O108</f>
        <v>0</v>
      </c>
      <c r="Q108" s="37">
        <f t="shared" si="46"/>
        <v>0</v>
      </c>
    </row>
    <row r="109" spans="1:17" x14ac:dyDescent="0.25">
      <c r="A109" s="20" t="s">
        <v>449</v>
      </c>
      <c r="B109" s="111"/>
      <c r="C109" s="111"/>
      <c r="D109" s="93"/>
      <c r="E109" s="93"/>
      <c r="F109" s="92"/>
      <c r="G109" s="21">
        <f t="shared" ref="G109:G116" si="50">E109*F109</f>
        <v>0</v>
      </c>
      <c r="H109" s="156">
        <f>G109*'Consolidated Budget(old one)'!$I$10</f>
        <v>0</v>
      </c>
      <c r="I109" s="88"/>
      <c r="J109" s="88"/>
      <c r="K109" s="30">
        <f t="shared" si="42"/>
        <v>0</v>
      </c>
      <c r="L109" s="31">
        <f t="shared" si="47"/>
        <v>0</v>
      </c>
      <c r="M109" s="87"/>
      <c r="N109" s="88"/>
      <c r="O109" s="88"/>
      <c r="P109" s="22">
        <f t="shared" ref="P109:P116" si="51">$H109-O109</f>
        <v>0</v>
      </c>
      <c r="Q109" s="23">
        <f t="shared" si="46"/>
        <v>0</v>
      </c>
    </row>
    <row r="110" spans="1:17" x14ac:dyDescent="0.25">
      <c r="A110" s="20" t="s">
        <v>450</v>
      </c>
      <c r="B110" s="111"/>
      <c r="C110" s="111"/>
      <c r="D110" s="93"/>
      <c r="E110" s="93"/>
      <c r="F110" s="92"/>
      <c r="G110" s="21">
        <f t="shared" si="50"/>
        <v>0</v>
      </c>
      <c r="H110" s="156">
        <f>G110*'Consolidated Budget(old one)'!$I$10</f>
        <v>0</v>
      </c>
      <c r="I110" s="88"/>
      <c r="J110" s="88"/>
      <c r="K110" s="30">
        <f t="shared" si="42"/>
        <v>0</v>
      </c>
      <c r="L110" s="31">
        <f t="shared" si="47"/>
        <v>0</v>
      </c>
      <c r="M110" s="87"/>
      <c r="N110" s="88"/>
      <c r="O110" s="88"/>
      <c r="P110" s="22">
        <f t="shared" si="51"/>
        <v>0</v>
      </c>
      <c r="Q110" s="23">
        <f t="shared" si="46"/>
        <v>0</v>
      </c>
    </row>
    <row r="111" spans="1:17" x14ac:dyDescent="0.25">
      <c r="A111" s="20" t="s">
        <v>451</v>
      </c>
      <c r="B111" s="111"/>
      <c r="C111" s="111"/>
      <c r="D111" s="93"/>
      <c r="E111" s="93"/>
      <c r="F111" s="92"/>
      <c r="G111" s="21">
        <f t="shared" si="50"/>
        <v>0</v>
      </c>
      <c r="H111" s="156">
        <f>G111*'Consolidated Budget(old one)'!$I$10</f>
        <v>0</v>
      </c>
      <c r="I111" s="88"/>
      <c r="J111" s="88"/>
      <c r="K111" s="30">
        <f t="shared" si="42"/>
        <v>0</v>
      </c>
      <c r="L111" s="31">
        <f t="shared" si="47"/>
        <v>0</v>
      </c>
      <c r="M111" s="87"/>
      <c r="N111" s="88"/>
      <c r="O111" s="88"/>
      <c r="P111" s="22">
        <f t="shared" si="51"/>
        <v>0</v>
      </c>
      <c r="Q111" s="23">
        <f t="shared" si="46"/>
        <v>0</v>
      </c>
    </row>
    <row r="112" spans="1:17" x14ac:dyDescent="0.25">
      <c r="A112" s="20" t="s">
        <v>452</v>
      </c>
      <c r="B112" s="111"/>
      <c r="C112" s="111"/>
      <c r="D112" s="93"/>
      <c r="E112" s="93"/>
      <c r="F112" s="92"/>
      <c r="G112" s="21">
        <f t="shared" si="50"/>
        <v>0</v>
      </c>
      <c r="H112" s="156">
        <f>G112*'Consolidated Budget(old one)'!$I$10</f>
        <v>0</v>
      </c>
      <c r="I112" s="88"/>
      <c r="J112" s="88"/>
      <c r="K112" s="30">
        <f t="shared" si="42"/>
        <v>0</v>
      </c>
      <c r="L112" s="31">
        <f t="shared" si="47"/>
        <v>0</v>
      </c>
      <c r="M112" s="87"/>
      <c r="N112" s="88"/>
      <c r="O112" s="88"/>
      <c r="P112" s="22">
        <f t="shared" si="51"/>
        <v>0</v>
      </c>
      <c r="Q112" s="23">
        <f t="shared" si="46"/>
        <v>0</v>
      </c>
    </row>
    <row r="113" spans="1:17" x14ac:dyDescent="0.25">
      <c r="A113" s="20" t="s">
        <v>453</v>
      </c>
      <c r="B113" s="111"/>
      <c r="C113" s="111"/>
      <c r="D113" s="93"/>
      <c r="E113" s="93"/>
      <c r="F113" s="92"/>
      <c r="G113" s="21">
        <f t="shared" si="50"/>
        <v>0</v>
      </c>
      <c r="H113" s="156">
        <f>G113*'Consolidated Budget(old one)'!$I$10</f>
        <v>0</v>
      </c>
      <c r="I113" s="88"/>
      <c r="J113" s="88"/>
      <c r="K113" s="30">
        <f t="shared" si="42"/>
        <v>0</v>
      </c>
      <c r="L113" s="31">
        <f t="shared" si="47"/>
        <v>0</v>
      </c>
      <c r="M113" s="87"/>
      <c r="N113" s="88"/>
      <c r="O113" s="88"/>
      <c r="P113" s="22">
        <f t="shared" si="51"/>
        <v>0</v>
      </c>
      <c r="Q113" s="23">
        <f t="shared" si="46"/>
        <v>0</v>
      </c>
    </row>
    <row r="114" spans="1:17" x14ac:dyDescent="0.25">
      <c r="A114" s="20" t="s">
        <v>454</v>
      </c>
      <c r="B114" s="111"/>
      <c r="C114" s="111"/>
      <c r="D114" s="93"/>
      <c r="E114" s="93"/>
      <c r="F114" s="92"/>
      <c r="G114" s="21">
        <f t="shared" si="50"/>
        <v>0</v>
      </c>
      <c r="H114" s="156">
        <f>G114*'Consolidated Budget(old one)'!$I$10</f>
        <v>0</v>
      </c>
      <c r="I114" s="88"/>
      <c r="J114" s="88"/>
      <c r="K114" s="30">
        <f t="shared" si="42"/>
        <v>0</v>
      </c>
      <c r="L114" s="31"/>
      <c r="M114" s="87"/>
      <c r="N114" s="88"/>
      <c r="O114" s="88"/>
      <c r="P114" s="22">
        <f t="shared" si="51"/>
        <v>0</v>
      </c>
      <c r="Q114" s="23"/>
    </row>
    <row r="115" spans="1:17" x14ac:dyDescent="0.25">
      <c r="A115" s="20" t="s">
        <v>455</v>
      </c>
      <c r="B115" s="111"/>
      <c r="C115" s="111"/>
      <c r="D115" s="93"/>
      <c r="E115" s="93"/>
      <c r="F115" s="92"/>
      <c r="G115" s="21">
        <f t="shared" si="50"/>
        <v>0</v>
      </c>
      <c r="H115" s="156">
        <f>G115*'Consolidated Budget(old one)'!$I$10</f>
        <v>0</v>
      </c>
      <c r="I115" s="88"/>
      <c r="J115" s="88"/>
      <c r="K115" s="30">
        <f t="shared" si="42"/>
        <v>0</v>
      </c>
      <c r="L115" s="31"/>
      <c r="M115" s="87"/>
      <c r="N115" s="88"/>
      <c r="O115" s="88"/>
      <c r="P115" s="22">
        <f t="shared" si="51"/>
        <v>0</v>
      </c>
      <c r="Q115" s="23"/>
    </row>
    <row r="116" spans="1:17" x14ac:dyDescent="0.25">
      <c r="A116" s="20" t="s">
        <v>456</v>
      </c>
      <c r="B116" s="111"/>
      <c r="C116" s="111"/>
      <c r="D116" s="93"/>
      <c r="E116" s="93"/>
      <c r="F116" s="92"/>
      <c r="G116" s="21">
        <f t="shared" si="50"/>
        <v>0</v>
      </c>
      <c r="H116" s="156">
        <f>G116*'Consolidated Budget(old one)'!$I$10</f>
        <v>0</v>
      </c>
      <c r="I116" s="88"/>
      <c r="J116" s="88"/>
      <c r="K116" s="30">
        <f t="shared" si="42"/>
        <v>0</v>
      </c>
      <c r="L116" s="31"/>
      <c r="M116" s="87"/>
      <c r="N116" s="88"/>
      <c r="O116" s="88"/>
      <c r="P116" s="22">
        <f t="shared" si="51"/>
        <v>0</v>
      </c>
      <c r="Q116" s="23"/>
    </row>
    <row r="117" spans="1:17" ht="13" x14ac:dyDescent="0.25">
      <c r="A117" s="24" t="s">
        <v>253</v>
      </c>
      <c r="B117" s="25" t="s">
        <v>46</v>
      </c>
      <c r="C117" s="25"/>
      <c r="D117" s="963"/>
      <c r="E117" s="963"/>
      <c r="F117" s="963"/>
      <c r="G117" s="26">
        <f>SUM(G118:G125)</f>
        <v>0</v>
      </c>
      <c r="H117" s="26">
        <f>SUM(H118:H125)</f>
        <v>0</v>
      </c>
      <c r="I117" s="26">
        <f t="shared" ref="I117:J117" si="52">SUM(I118:I122)</f>
        <v>0</v>
      </c>
      <c r="J117" s="26">
        <f t="shared" si="52"/>
        <v>0</v>
      </c>
      <c r="K117" s="36">
        <f t="shared" si="42"/>
        <v>0</v>
      </c>
      <c r="L117" s="37">
        <f t="shared" si="47"/>
        <v>0</v>
      </c>
      <c r="M117" s="87"/>
      <c r="N117" s="26">
        <f t="shared" ref="N117:O117" si="53">SUM(N118:N122)</f>
        <v>0</v>
      </c>
      <c r="O117" s="26">
        <f t="shared" si="53"/>
        <v>0</v>
      </c>
      <c r="P117" s="36">
        <f>H117-O117</f>
        <v>0</v>
      </c>
      <c r="Q117" s="37">
        <f t="shared" si="46"/>
        <v>0</v>
      </c>
    </row>
    <row r="118" spans="1:17" x14ac:dyDescent="0.25">
      <c r="A118" s="20" t="s">
        <v>254</v>
      </c>
      <c r="B118" s="111"/>
      <c r="C118" s="111"/>
      <c r="D118" s="93"/>
      <c r="E118" s="93"/>
      <c r="F118" s="92"/>
      <c r="G118" s="21">
        <f t="shared" ref="G118:G125" si="54">E118*F118</f>
        <v>0</v>
      </c>
      <c r="H118" s="156">
        <f>G118*'Consolidated Budget(old one)'!$I$10</f>
        <v>0</v>
      </c>
      <c r="I118" s="88"/>
      <c r="J118" s="88"/>
      <c r="K118" s="30">
        <f t="shared" si="42"/>
        <v>0</v>
      </c>
      <c r="L118" s="31">
        <f t="shared" si="47"/>
        <v>0</v>
      </c>
      <c r="M118" s="87"/>
      <c r="N118" s="88"/>
      <c r="O118" s="88"/>
      <c r="P118" s="22">
        <f t="shared" ref="P118:P125" si="55">$H118-O118</f>
        <v>0</v>
      </c>
      <c r="Q118" s="23">
        <f t="shared" si="46"/>
        <v>0</v>
      </c>
    </row>
    <row r="119" spans="1:17" x14ac:dyDescent="0.25">
      <c r="A119" s="20" t="s">
        <v>256</v>
      </c>
      <c r="B119" s="111"/>
      <c r="C119" s="111"/>
      <c r="D119" s="93"/>
      <c r="E119" s="93"/>
      <c r="F119" s="92"/>
      <c r="G119" s="21">
        <f t="shared" si="54"/>
        <v>0</v>
      </c>
      <c r="H119" s="156">
        <f>G119*'Consolidated Budget(old one)'!$I$10</f>
        <v>0</v>
      </c>
      <c r="I119" s="88"/>
      <c r="J119" s="88"/>
      <c r="K119" s="30">
        <f t="shared" si="42"/>
        <v>0</v>
      </c>
      <c r="L119" s="31">
        <f t="shared" si="47"/>
        <v>0</v>
      </c>
      <c r="M119" s="87"/>
      <c r="N119" s="88"/>
      <c r="O119" s="88"/>
      <c r="P119" s="22">
        <f t="shared" si="55"/>
        <v>0</v>
      </c>
      <c r="Q119" s="23">
        <f t="shared" si="46"/>
        <v>0</v>
      </c>
    </row>
    <row r="120" spans="1:17" x14ac:dyDescent="0.25">
      <c r="A120" s="20" t="s">
        <v>259</v>
      </c>
      <c r="B120" s="111"/>
      <c r="C120" s="111"/>
      <c r="D120" s="93"/>
      <c r="E120" s="93"/>
      <c r="F120" s="92"/>
      <c r="G120" s="21">
        <f t="shared" si="54"/>
        <v>0</v>
      </c>
      <c r="H120" s="156">
        <f>G120*'Consolidated Budget(old one)'!$I$10</f>
        <v>0</v>
      </c>
      <c r="I120" s="88"/>
      <c r="J120" s="88"/>
      <c r="K120" s="30">
        <f t="shared" si="42"/>
        <v>0</v>
      </c>
      <c r="L120" s="31">
        <f t="shared" si="47"/>
        <v>0</v>
      </c>
      <c r="M120" s="87"/>
      <c r="N120" s="88"/>
      <c r="O120" s="88"/>
      <c r="P120" s="22">
        <f t="shared" si="55"/>
        <v>0</v>
      </c>
      <c r="Q120" s="23">
        <f t="shared" si="46"/>
        <v>0</v>
      </c>
    </row>
    <row r="121" spans="1:17" x14ac:dyDescent="0.25">
      <c r="A121" s="20" t="s">
        <v>260</v>
      </c>
      <c r="B121" s="111"/>
      <c r="C121" s="111"/>
      <c r="D121" s="93"/>
      <c r="E121" s="93"/>
      <c r="F121" s="92"/>
      <c r="G121" s="21">
        <f t="shared" si="54"/>
        <v>0</v>
      </c>
      <c r="H121" s="156">
        <f>G121*'Consolidated Budget(old one)'!$I$10</f>
        <v>0</v>
      </c>
      <c r="I121" s="88"/>
      <c r="J121" s="88"/>
      <c r="K121" s="30">
        <f t="shared" si="42"/>
        <v>0</v>
      </c>
      <c r="L121" s="31">
        <f t="shared" si="47"/>
        <v>0</v>
      </c>
      <c r="M121" s="87"/>
      <c r="N121" s="88"/>
      <c r="O121" s="88"/>
      <c r="P121" s="22">
        <f t="shared" si="55"/>
        <v>0</v>
      </c>
      <c r="Q121" s="23">
        <f t="shared" si="46"/>
        <v>0</v>
      </c>
    </row>
    <row r="122" spans="1:17" x14ac:dyDescent="0.25">
      <c r="A122" s="20" t="s">
        <v>261</v>
      </c>
      <c r="B122" s="111"/>
      <c r="C122" s="111"/>
      <c r="D122" s="93"/>
      <c r="E122" s="93"/>
      <c r="F122" s="92"/>
      <c r="G122" s="21">
        <f t="shared" si="54"/>
        <v>0</v>
      </c>
      <c r="H122" s="156">
        <f>G122*'Consolidated Budget(old one)'!$I$10</f>
        <v>0</v>
      </c>
      <c r="I122" s="88"/>
      <c r="J122" s="88"/>
      <c r="K122" s="30">
        <f t="shared" si="42"/>
        <v>0</v>
      </c>
      <c r="L122" s="31">
        <f t="shared" si="47"/>
        <v>0</v>
      </c>
      <c r="M122" s="87"/>
      <c r="N122" s="88"/>
      <c r="O122" s="88"/>
      <c r="P122" s="22">
        <f t="shared" si="55"/>
        <v>0</v>
      </c>
      <c r="Q122" s="23">
        <f t="shared" si="46"/>
        <v>0</v>
      </c>
    </row>
    <row r="123" spans="1:17" x14ac:dyDescent="0.25">
      <c r="A123" s="20" t="s">
        <v>262</v>
      </c>
      <c r="B123" s="111"/>
      <c r="C123" s="111"/>
      <c r="D123" s="93"/>
      <c r="E123" s="93"/>
      <c r="F123" s="92"/>
      <c r="G123" s="21">
        <f t="shared" si="54"/>
        <v>0</v>
      </c>
      <c r="H123" s="156">
        <f>G123*'Consolidated Budget(old one)'!$I$10</f>
        <v>0</v>
      </c>
      <c r="I123" s="88"/>
      <c r="J123" s="88"/>
      <c r="K123" s="30">
        <f t="shared" si="42"/>
        <v>0</v>
      </c>
      <c r="L123" s="31"/>
      <c r="M123" s="87"/>
      <c r="N123" s="88"/>
      <c r="O123" s="88"/>
      <c r="P123" s="22">
        <f t="shared" si="55"/>
        <v>0</v>
      </c>
      <c r="Q123" s="23"/>
    </row>
    <row r="124" spans="1:17" x14ac:dyDescent="0.25">
      <c r="A124" s="20" t="s">
        <v>263</v>
      </c>
      <c r="B124" s="111"/>
      <c r="C124" s="111"/>
      <c r="D124" s="93"/>
      <c r="E124" s="93"/>
      <c r="F124" s="92"/>
      <c r="G124" s="21">
        <f t="shared" si="54"/>
        <v>0</v>
      </c>
      <c r="H124" s="156">
        <f>G124*'Consolidated Budget(old one)'!$I$10</f>
        <v>0</v>
      </c>
      <c r="I124" s="88"/>
      <c r="J124" s="88"/>
      <c r="K124" s="30">
        <f t="shared" si="42"/>
        <v>0</v>
      </c>
      <c r="L124" s="31"/>
      <c r="M124" s="87"/>
      <c r="N124" s="88"/>
      <c r="O124" s="88"/>
      <c r="P124" s="22">
        <f t="shared" si="55"/>
        <v>0</v>
      </c>
      <c r="Q124" s="23"/>
    </row>
    <row r="125" spans="1:17" x14ac:dyDescent="0.25">
      <c r="A125" s="20" t="s">
        <v>264</v>
      </c>
      <c r="B125" s="111"/>
      <c r="C125" s="111"/>
      <c r="D125" s="93"/>
      <c r="E125" s="93"/>
      <c r="F125" s="92"/>
      <c r="G125" s="21">
        <f t="shared" si="54"/>
        <v>0</v>
      </c>
      <c r="H125" s="156">
        <f>G125*'Consolidated Budget(old one)'!$I$10</f>
        <v>0</v>
      </c>
      <c r="I125" s="88"/>
      <c r="J125" s="88"/>
      <c r="K125" s="30">
        <f t="shared" si="42"/>
        <v>0</v>
      </c>
      <c r="L125" s="31"/>
      <c r="M125" s="87"/>
      <c r="N125" s="88"/>
      <c r="O125" s="88"/>
      <c r="P125" s="22">
        <f t="shared" si="55"/>
        <v>0</v>
      </c>
      <c r="Q125" s="23"/>
    </row>
    <row r="126" spans="1:17" ht="13" x14ac:dyDescent="0.25">
      <c r="A126" s="24" t="s">
        <v>265</v>
      </c>
      <c r="B126" s="25" t="s">
        <v>47</v>
      </c>
      <c r="C126" s="25"/>
      <c r="D126" s="963"/>
      <c r="E126" s="963"/>
      <c r="F126" s="963"/>
      <c r="G126" s="26">
        <f>SUM(G127:G134)</f>
        <v>0</v>
      </c>
      <c r="H126" s="26">
        <f>SUM(H127:H134)</f>
        <v>0</v>
      </c>
      <c r="I126" s="26">
        <f t="shared" ref="I126:J126" si="56">SUM(I127:I131)</f>
        <v>0</v>
      </c>
      <c r="J126" s="26">
        <f t="shared" si="56"/>
        <v>0</v>
      </c>
      <c r="K126" s="36">
        <f t="shared" si="42"/>
        <v>0</v>
      </c>
      <c r="L126" s="37">
        <f t="shared" si="47"/>
        <v>0</v>
      </c>
      <c r="M126" s="87"/>
      <c r="N126" s="26">
        <f t="shared" ref="N126:O126" si="57">SUM(N127:N131)</f>
        <v>0</v>
      </c>
      <c r="O126" s="26">
        <f t="shared" si="57"/>
        <v>0</v>
      </c>
      <c r="P126" s="36">
        <f>H126-O126</f>
        <v>0</v>
      </c>
      <c r="Q126" s="37">
        <f t="shared" si="46"/>
        <v>0</v>
      </c>
    </row>
    <row r="127" spans="1:17" x14ac:dyDescent="0.25">
      <c r="A127" s="20" t="s">
        <v>457</v>
      </c>
      <c r="B127" s="111"/>
      <c r="C127" s="111"/>
      <c r="D127" s="93"/>
      <c r="E127" s="93"/>
      <c r="F127" s="92"/>
      <c r="G127" s="21">
        <f t="shared" ref="G127:G134" si="58">E127*F127</f>
        <v>0</v>
      </c>
      <c r="H127" s="156">
        <f>G127*'Consolidated Budget(old one)'!$I$10</f>
        <v>0</v>
      </c>
      <c r="I127" s="88"/>
      <c r="J127" s="88"/>
      <c r="K127" s="30">
        <f t="shared" si="42"/>
        <v>0</v>
      </c>
      <c r="L127" s="31">
        <f t="shared" si="47"/>
        <v>0</v>
      </c>
      <c r="M127" s="87"/>
      <c r="N127" s="88"/>
      <c r="O127" s="88"/>
      <c r="P127" s="22">
        <f t="shared" ref="P127:P134" si="59">$H127-O127</f>
        <v>0</v>
      </c>
      <c r="Q127" s="23">
        <f t="shared" si="46"/>
        <v>0</v>
      </c>
    </row>
    <row r="128" spans="1:17" x14ac:dyDescent="0.25">
      <c r="A128" s="20" t="s">
        <v>458</v>
      </c>
      <c r="B128" s="111"/>
      <c r="C128" s="111"/>
      <c r="D128" s="93"/>
      <c r="E128" s="93"/>
      <c r="F128" s="92"/>
      <c r="G128" s="21">
        <f t="shared" si="58"/>
        <v>0</v>
      </c>
      <c r="H128" s="156">
        <f>G128*'Consolidated Budget(old one)'!$I$10</f>
        <v>0</v>
      </c>
      <c r="I128" s="88"/>
      <c r="J128" s="88"/>
      <c r="K128" s="30">
        <f t="shared" si="42"/>
        <v>0</v>
      </c>
      <c r="L128" s="31">
        <f t="shared" si="47"/>
        <v>0</v>
      </c>
      <c r="M128" s="87"/>
      <c r="N128" s="88"/>
      <c r="O128" s="88"/>
      <c r="P128" s="22">
        <f t="shared" si="59"/>
        <v>0</v>
      </c>
      <c r="Q128" s="23">
        <f t="shared" si="46"/>
        <v>0</v>
      </c>
    </row>
    <row r="129" spans="1:17" x14ac:dyDescent="0.25">
      <c r="A129" s="20" t="s">
        <v>459</v>
      </c>
      <c r="B129" s="111"/>
      <c r="C129" s="111"/>
      <c r="D129" s="93"/>
      <c r="E129" s="93"/>
      <c r="F129" s="92"/>
      <c r="G129" s="21">
        <f t="shared" si="58"/>
        <v>0</v>
      </c>
      <c r="H129" s="156">
        <f>G129*'Consolidated Budget(old one)'!$I$10</f>
        <v>0</v>
      </c>
      <c r="I129" s="88"/>
      <c r="J129" s="88"/>
      <c r="K129" s="30">
        <f t="shared" si="42"/>
        <v>0</v>
      </c>
      <c r="L129" s="31">
        <f t="shared" si="47"/>
        <v>0</v>
      </c>
      <c r="M129" s="87"/>
      <c r="N129" s="88"/>
      <c r="O129" s="88"/>
      <c r="P129" s="22">
        <f t="shared" si="59"/>
        <v>0</v>
      </c>
      <c r="Q129" s="23">
        <f t="shared" si="46"/>
        <v>0</v>
      </c>
    </row>
    <row r="130" spans="1:17" x14ac:dyDescent="0.25">
      <c r="A130" s="20" t="s">
        <v>460</v>
      </c>
      <c r="B130" s="111"/>
      <c r="C130" s="111"/>
      <c r="D130" s="93"/>
      <c r="E130" s="93"/>
      <c r="F130" s="92"/>
      <c r="G130" s="21">
        <f t="shared" si="58"/>
        <v>0</v>
      </c>
      <c r="H130" s="156">
        <f>G130*'Consolidated Budget(old one)'!$I$10</f>
        <v>0</v>
      </c>
      <c r="I130" s="88"/>
      <c r="J130" s="88"/>
      <c r="K130" s="30">
        <f t="shared" si="42"/>
        <v>0</v>
      </c>
      <c r="L130" s="31">
        <f t="shared" si="47"/>
        <v>0</v>
      </c>
      <c r="M130" s="87"/>
      <c r="N130" s="88"/>
      <c r="O130" s="88"/>
      <c r="P130" s="22">
        <f t="shared" si="59"/>
        <v>0</v>
      </c>
      <c r="Q130" s="23">
        <f t="shared" si="46"/>
        <v>0</v>
      </c>
    </row>
    <row r="131" spans="1:17" x14ac:dyDescent="0.25">
      <c r="A131" s="20" t="s">
        <v>461</v>
      </c>
      <c r="B131" s="111"/>
      <c r="C131" s="111"/>
      <c r="D131" s="93"/>
      <c r="E131" s="93"/>
      <c r="F131" s="92"/>
      <c r="G131" s="21">
        <f t="shared" si="58"/>
        <v>0</v>
      </c>
      <c r="H131" s="156">
        <f>G131*'Consolidated Budget(old one)'!$I$10</f>
        <v>0</v>
      </c>
      <c r="I131" s="88"/>
      <c r="J131" s="88"/>
      <c r="K131" s="30">
        <f t="shared" ref="K131:K162" si="60">H131-J131</f>
        <v>0</v>
      </c>
      <c r="L131" s="31">
        <f t="shared" si="47"/>
        <v>0</v>
      </c>
      <c r="M131" s="87"/>
      <c r="N131" s="88"/>
      <c r="O131" s="88"/>
      <c r="P131" s="22">
        <f t="shared" si="59"/>
        <v>0</v>
      </c>
      <c r="Q131" s="23">
        <f t="shared" si="46"/>
        <v>0</v>
      </c>
    </row>
    <row r="132" spans="1:17" x14ac:dyDescent="0.25">
      <c r="A132" s="20" t="s">
        <v>462</v>
      </c>
      <c r="B132" s="111"/>
      <c r="C132" s="111"/>
      <c r="D132" s="93"/>
      <c r="E132" s="93"/>
      <c r="F132" s="92"/>
      <c r="G132" s="21">
        <f t="shared" si="58"/>
        <v>0</v>
      </c>
      <c r="H132" s="156">
        <f>G132*'Consolidated Budget(old one)'!$I$10</f>
        <v>0</v>
      </c>
      <c r="I132" s="88"/>
      <c r="J132" s="88"/>
      <c r="K132" s="30">
        <f t="shared" si="60"/>
        <v>0</v>
      </c>
      <c r="L132" s="31"/>
      <c r="M132" s="87"/>
      <c r="N132" s="88"/>
      <c r="O132" s="88"/>
      <c r="P132" s="22">
        <f t="shared" si="59"/>
        <v>0</v>
      </c>
      <c r="Q132" s="23"/>
    </row>
    <row r="133" spans="1:17" x14ac:dyDescent="0.25">
      <c r="A133" s="20" t="s">
        <v>463</v>
      </c>
      <c r="B133" s="111"/>
      <c r="C133" s="111"/>
      <c r="D133" s="93"/>
      <c r="E133" s="93"/>
      <c r="F133" s="92"/>
      <c r="G133" s="21">
        <f t="shared" si="58"/>
        <v>0</v>
      </c>
      <c r="H133" s="156">
        <f>G133*'Consolidated Budget(old one)'!$I$10</f>
        <v>0</v>
      </c>
      <c r="I133" s="88"/>
      <c r="J133" s="88"/>
      <c r="K133" s="30">
        <f t="shared" si="60"/>
        <v>0</v>
      </c>
      <c r="L133" s="31"/>
      <c r="M133" s="87"/>
      <c r="N133" s="88"/>
      <c r="O133" s="88"/>
      <c r="P133" s="22">
        <f t="shared" si="59"/>
        <v>0</v>
      </c>
      <c r="Q133" s="23"/>
    </row>
    <row r="134" spans="1:17" x14ac:dyDescent="0.25">
      <c r="A134" s="20" t="s">
        <v>464</v>
      </c>
      <c r="B134" s="111"/>
      <c r="C134" s="111"/>
      <c r="D134" s="93"/>
      <c r="E134" s="93"/>
      <c r="F134" s="92"/>
      <c r="G134" s="21">
        <f t="shared" si="58"/>
        <v>0</v>
      </c>
      <c r="H134" s="156">
        <f>G134*'Consolidated Budget(old one)'!$I$10</f>
        <v>0</v>
      </c>
      <c r="I134" s="88"/>
      <c r="J134" s="88"/>
      <c r="K134" s="30">
        <f t="shared" si="60"/>
        <v>0</v>
      </c>
      <c r="L134" s="31"/>
      <c r="M134" s="87"/>
      <c r="N134" s="88"/>
      <c r="O134" s="88"/>
      <c r="P134" s="22">
        <f t="shared" si="59"/>
        <v>0</v>
      </c>
      <c r="Q134" s="23"/>
    </row>
    <row r="135" spans="1:17" ht="13" x14ac:dyDescent="0.25">
      <c r="A135" s="24" t="s">
        <v>290</v>
      </c>
      <c r="B135" s="25" t="s">
        <v>48</v>
      </c>
      <c r="C135" s="25"/>
      <c r="D135" s="963"/>
      <c r="E135" s="963"/>
      <c r="F135" s="963"/>
      <c r="G135" s="26">
        <f>SUM(G136:G143)</f>
        <v>0</v>
      </c>
      <c r="H135" s="26">
        <f>SUM(H136:H143)</f>
        <v>0</v>
      </c>
      <c r="I135" s="26">
        <f t="shared" ref="I135:J135" si="61">SUM(I136:I140)</f>
        <v>0</v>
      </c>
      <c r="J135" s="26">
        <f t="shared" si="61"/>
        <v>0</v>
      </c>
      <c r="K135" s="36">
        <f t="shared" si="60"/>
        <v>0</v>
      </c>
      <c r="L135" s="37">
        <f t="shared" si="47"/>
        <v>0</v>
      </c>
      <c r="M135" s="87"/>
      <c r="N135" s="26">
        <f t="shared" ref="N135:O135" si="62">SUM(N136:N140)</f>
        <v>0</v>
      </c>
      <c r="O135" s="26">
        <f t="shared" si="62"/>
        <v>0</v>
      </c>
      <c r="P135" s="36">
        <f>H135-O135</f>
        <v>0</v>
      </c>
      <c r="Q135" s="37">
        <f t="shared" si="46"/>
        <v>0</v>
      </c>
    </row>
    <row r="136" spans="1:17" x14ac:dyDescent="0.25">
      <c r="A136" s="20" t="s">
        <v>291</v>
      </c>
      <c r="B136" s="111"/>
      <c r="C136" s="111"/>
      <c r="D136" s="93"/>
      <c r="E136" s="93"/>
      <c r="F136" s="92"/>
      <c r="G136" s="21">
        <f t="shared" ref="G136:G143" si="63">E136*F136</f>
        <v>0</v>
      </c>
      <c r="H136" s="156">
        <f>G136*'Consolidated Budget(old one)'!$I$10</f>
        <v>0</v>
      </c>
      <c r="I136" s="88"/>
      <c r="J136" s="88"/>
      <c r="K136" s="30">
        <f t="shared" si="60"/>
        <v>0</v>
      </c>
      <c r="L136" s="31">
        <f t="shared" si="47"/>
        <v>0</v>
      </c>
      <c r="M136" s="87"/>
      <c r="N136" s="88"/>
      <c r="O136" s="88"/>
      <c r="P136" s="22">
        <f t="shared" ref="P136:P143" si="64">$H136-O136</f>
        <v>0</v>
      </c>
      <c r="Q136" s="23">
        <f t="shared" si="46"/>
        <v>0</v>
      </c>
    </row>
    <row r="137" spans="1:17" x14ac:dyDescent="0.25">
      <c r="A137" s="20" t="s">
        <v>293</v>
      </c>
      <c r="B137" s="111"/>
      <c r="C137" s="111"/>
      <c r="D137" s="93"/>
      <c r="E137" s="93"/>
      <c r="F137" s="92"/>
      <c r="G137" s="21">
        <f t="shared" si="63"/>
        <v>0</v>
      </c>
      <c r="H137" s="156">
        <f>G137*'Consolidated Budget(old one)'!$I$10</f>
        <v>0</v>
      </c>
      <c r="I137" s="88"/>
      <c r="J137" s="88"/>
      <c r="K137" s="30">
        <f t="shared" si="60"/>
        <v>0</v>
      </c>
      <c r="L137" s="31">
        <f t="shared" si="47"/>
        <v>0</v>
      </c>
      <c r="M137" s="87"/>
      <c r="N137" s="88"/>
      <c r="O137" s="88"/>
      <c r="P137" s="22">
        <f t="shared" si="64"/>
        <v>0</v>
      </c>
      <c r="Q137" s="23">
        <f t="shared" si="46"/>
        <v>0</v>
      </c>
    </row>
    <row r="138" spans="1:17" x14ac:dyDescent="0.25">
      <c r="A138" s="20" t="s">
        <v>295</v>
      </c>
      <c r="B138" s="111"/>
      <c r="C138" s="111"/>
      <c r="D138" s="93"/>
      <c r="E138" s="93"/>
      <c r="F138" s="92"/>
      <c r="G138" s="21">
        <f t="shared" si="63"/>
        <v>0</v>
      </c>
      <c r="H138" s="156">
        <f>G138*'Consolidated Budget(old one)'!$I$10</f>
        <v>0</v>
      </c>
      <c r="I138" s="88"/>
      <c r="J138" s="88"/>
      <c r="K138" s="30">
        <f t="shared" si="60"/>
        <v>0</v>
      </c>
      <c r="L138" s="31">
        <f t="shared" si="47"/>
        <v>0</v>
      </c>
      <c r="M138" s="87"/>
      <c r="N138" s="88"/>
      <c r="O138" s="88"/>
      <c r="P138" s="22">
        <f t="shared" si="64"/>
        <v>0</v>
      </c>
      <c r="Q138" s="23">
        <f t="shared" si="46"/>
        <v>0</v>
      </c>
    </row>
    <row r="139" spans="1:17" x14ac:dyDescent="0.25">
      <c r="A139" s="20" t="s">
        <v>297</v>
      </c>
      <c r="B139" s="111"/>
      <c r="C139" s="111"/>
      <c r="D139" s="93"/>
      <c r="E139" s="93"/>
      <c r="F139" s="92"/>
      <c r="G139" s="21">
        <f t="shared" si="63"/>
        <v>0</v>
      </c>
      <c r="H139" s="156">
        <f>G139*'Consolidated Budget(old one)'!$I$10</f>
        <v>0</v>
      </c>
      <c r="I139" s="88"/>
      <c r="J139" s="88"/>
      <c r="K139" s="30">
        <f t="shared" si="60"/>
        <v>0</v>
      </c>
      <c r="L139" s="31">
        <f t="shared" si="47"/>
        <v>0</v>
      </c>
      <c r="M139" s="87"/>
      <c r="N139" s="88"/>
      <c r="O139" s="88"/>
      <c r="P139" s="22">
        <f t="shared" si="64"/>
        <v>0</v>
      </c>
      <c r="Q139" s="23">
        <f t="shared" si="46"/>
        <v>0</v>
      </c>
    </row>
    <row r="140" spans="1:17" x14ac:dyDescent="0.25">
      <c r="A140" s="20" t="s">
        <v>299</v>
      </c>
      <c r="B140" s="111"/>
      <c r="C140" s="111"/>
      <c r="D140" s="93"/>
      <c r="E140" s="93"/>
      <c r="F140" s="92"/>
      <c r="G140" s="21">
        <f t="shared" si="63"/>
        <v>0</v>
      </c>
      <c r="H140" s="156">
        <f>G140*'Consolidated Budget(old one)'!$I$10</f>
        <v>0</v>
      </c>
      <c r="I140" s="88"/>
      <c r="J140" s="88"/>
      <c r="K140" s="30">
        <f t="shared" si="60"/>
        <v>0</v>
      </c>
      <c r="L140" s="31">
        <f t="shared" si="47"/>
        <v>0</v>
      </c>
      <c r="M140" s="87"/>
      <c r="N140" s="88"/>
      <c r="O140" s="88"/>
      <c r="P140" s="22">
        <f t="shared" si="64"/>
        <v>0</v>
      </c>
      <c r="Q140" s="23">
        <f t="shared" si="46"/>
        <v>0</v>
      </c>
    </row>
    <row r="141" spans="1:17" x14ac:dyDescent="0.25">
      <c r="A141" s="20" t="s">
        <v>300</v>
      </c>
      <c r="B141" s="111"/>
      <c r="C141" s="111"/>
      <c r="D141" s="93"/>
      <c r="E141" s="93"/>
      <c r="F141" s="92"/>
      <c r="G141" s="21">
        <f t="shared" si="63"/>
        <v>0</v>
      </c>
      <c r="H141" s="156">
        <f>G141*'Consolidated Budget(old one)'!$I$10</f>
        <v>0</v>
      </c>
      <c r="I141" s="88"/>
      <c r="J141" s="88"/>
      <c r="K141" s="30">
        <f t="shared" si="60"/>
        <v>0</v>
      </c>
      <c r="L141" s="31"/>
      <c r="M141" s="87"/>
      <c r="N141" s="88"/>
      <c r="O141" s="88"/>
      <c r="P141" s="22">
        <f t="shared" si="64"/>
        <v>0</v>
      </c>
      <c r="Q141" s="23"/>
    </row>
    <row r="142" spans="1:17" x14ac:dyDescent="0.25">
      <c r="A142" s="20" t="s">
        <v>301</v>
      </c>
      <c r="B142" s="111"/>
      <c r="C142" s="111"/>
      <c r="D142" s="93"/>
      <c r="E142" s="93"/>
      <c r="F142" s="92"/>
      <c r="G142" s="21">
        <f t="shared" si="63"/>
        <v>0</v>
      </c>
      <c r="H142" s="156">
        <f>G142*'Consolidated Budget(old one)'!$I$10</f>
        <v>0</v>
      </c>
      <c r="I142" s="88"/>
      <c r="J142" s="88"/>
      <c r="K142" s="30">
        <f t="shared" si="60"/>
        <v>0</v>
      </c>
      <c r="L142" s="31"/>
      <c r="M142" s="87"/>
      <c r="N142" s="88"/>
      <c r="O142" s="88"/>
      <c r="P142" s="22">
        <f t="shared" si="64"/>
        <v>0</v>
      </c>
      <c r="Q142" s="23"/>
    </row>
    <row r="143" spans="1:17" x14ac:dyDescent="0.25">
      <c r="A143" s="20" t="s">
        <v>302</v>
      </c>
      <c r="B143" s="111"/>
      <c r="C143" s="111"/>
      <c r="D143" s="93"/>
      <c r="E143" s="93"/>
      <c r="F143" s="92"/>
      <c r="G143" s="21">
        <f t="shared" si="63"/>
        <v>0</v>
      </c>
      <c r="H143" s="156">
        <f>G143*'Consolidated Budget(old one)'!$I$10</f>
        <v>0</v>
      </c>
      <c r="I143" s="88"/>
      <c r="J143" s="88"/>
      <c r="K143" s="30">
        <f t="shared" si="60"/>
        <v>0</v>
      </c>
      <c r="L143" s="31"/>
      <c r="M143" s="87"/>
      <c r="N143" s="88"/>
      <c r="O143" s="88"/>
      <c r="P143" s="22">
        <f t="shared" si="64"/>
        <v>0</v>
      </c>
      <c r="Q143" s="23"/>
    </row>
    <row r="144" spans="1:17" ht="13" x14ac:dyDescent="0.25">
      <c r="A144" s="24" t="s">
        <v>49</v>
      </c>
      <c r="B144" s="25" t="s">
        <v>50</v>
      </c>
      <c r="C144" s="25"/>
      <c r="D144" s="963"/>
      <c r="E144" s="963"/>
      <c r="F144" s="963"/>
      <c r="G144" s="26">
        <f>SUM(G145:G152)</f>
        <v>0</v>
      </c>
      <c r="H144" s="26">
        <f>SUM(H145:H152)</f>
        <v>0</v>
      </c>
      <c r="I144" s="26">
        <f t="shared" ref="I144:J144" si="65">SUM(I145:I149)</f>
        <v>0</v>
      </c>
      <c r="J144" s="26">
        <f t="shared" si="65"/>
        <v>0</v>
      </c>
      <c r="K144" s="36">
        <f t="shared" si="60"/>
        <v>0</v>
      </c>
      <c r="L144" s="37">
        <f t="shared" ref="L144:L149" si="66">IFERROR(K144/$H144,0)</f>
        <v>0</v>
      </c>
      <c r="M144" s="87"/>
      <c r="N144" s="26">
        <f t="shared" ref="N144:O144" si="67">SUM(N145:N149)</f>
        <v>0</v>
      </c>
      <c r="O144" s="26">
        <f t="shared" si="67"/>
        <v>0</v>
      </c>
      <c r="P144" s="36">
        <f>H144-O144</f>
        <v>0</v>
      </c>
      <c r="Q144" s="37">
        <f t="shared" si="46"/>
        <v>0</v>
      </c>
    </row>
    <row r="145" spans="1:17" x14ac:dyDescent="0.25">
      <c r="A145" s="20" t="s">
        <v>303</v>
      </c>
      <c r="B145" s="111"/>
      <c r="C145" s="111"/>
      <c r="D145" s="93"/>
      <c r="E145" s="93"/>
      <c r="F145" s="92"/>
      <c r="G145" s="21">
        <f t="shared" ref="G145:G152" si="68">E145*F145</f>
        <v>0</v>
      </c>
      <c r="H145" s="156">
        <f>G145*'Consolidated Budget(old one)'!$I$10</f>
        <v>0</v>
      </c>
      <c r="I145" s="88"/>
      <c r="J145" s="88"/>
      <c r="K145" s="30">
        <f t="shared" si="60"/>
        <v>0</v>
      </c>
      <c r="L145" s="31">
        <f t="shared" si="66"/>
        <v>0</v>
      </c>
      <c r="M145" s="87"/>
      <c r="N145" s="88"/>
      <c r="O145" s="88"/>
      <c r="P145" s="22">
        <f t="shared" ref="P145:P152" si="69">$H145-O145</f>
        <v>0</v>
      </c>
      <c r="Q145" s="23">
        <f t="shared" si="46"/>
        <v>0</v>
      </c>
    </row>
    <row r="146" spans="1:17" x14ac:dyDescent="0.25">
      <c r="A146" s="20" t="s">
        <v>305</v>
      </c>
      <c r="B146" s="111"/>
      <c r="C146" s="111"/>
      <c r="D146" s="93"/>
      <c r="E146" s="93"/>
      <c r="F146" s="92"/>
      <c r="G146" s="21">
        <f t="shared" si="68"/>
        <v>0</v>
      </c>
      <c r="H146" s="156">
        <f>G146*'Consolidated Budget(old one)'!$I$10</f>
        <v>0</v>
      </c>
      <c r="I146" s="88"/>
      <c r="J146" s="88"/>
      <c r="K146" s="30">
        <f t="shared" si="60"/>
        <v>0</v>
      </c>
      <c r="L146" s="31">
        <f t="shared" si="66"/>
        <v>0</v>
      </c>
      <c r="M146" s="87"/>
      <c r="N146" s="88"/>
      <c r="O146" s="88"/>
      <c r="P146" s="22">
        <f t="shared" si="69"/>
        <v>0</v>
      </c>
      <c r="Q146" s="23">
        <f t="shared" si="46"/>
        <v>0</v>
      </c>
    </row>
    <row r="147" spans="1:17" x14ac:dyDescent="0.25">
      <c r="A147" s="20" t="s">
        <v>306</v>
      </c>
      <c r="B147" s="111"/>
      <c r="C147" s="111"/>
      <c r="D147" s="93"/>
      <c r="E147" s="93"/>
      <c r="F147" s="92"/>
      <c r="G147" s="21">
        <f t="shared" si="68"/>
        <v>0</v>
      </c>
      <c r="H147" s="156">
        <f>G147*'Consolidated Budget(old one)'!$I$10</f>
        <v>0</v>
      </c>
      <c r="I147" s="88"/>
      <c r="J147" s="88"/>
      <c r="K147" s="30">
        <f t="shared" si="60"/>
        <v>0</v>
      </c>
      <c r="L147" s="31">
        <f t="shared" si="66"/>
        <v>0</v>
      </c>
      <c r="M147" s="87"/>
      <c r="N147" s="88"/>
      <c r="O147" s="88"/>
      <c r="P147" s="22">
        <f t="shared" si="69"/>
        <v>0</v>
      </c>
      <c r="Q147" s="23">
        <f t="shared" si="46"/>
        <v>0</v>
      </c>
    </row>
    <row r="148" spans="1:17" x14ac:dyDescent="0.25">
      <c r="A148" s="20" t="s">
        <v>307</v>
      </c>
      <c r="B148" s="111"/>
      <c r="C148" s="111"/>
      <c r="D148" s="93"/>
      <c r="E148" s="93"/>
      <c r="F148" s="92"/>
      <c r="G148" s="21">
        <f t="shared" si="68"/>
        <v>0</v>
      </c>
      <c r="H148" s="156">
        <f>G148*'Consolidated Budget(old one)'!$I$10</f>
        <v>0</v>
      </c>
      <c r="I148" s="88"/>
      <c r="J148" s="88"/>
      <c r="K148" s="30">
        <f t="shared" si="60"/>
        <v>0</v>
      </c>
      <c r="L148" s="31">
        <f t="shared" si="66"/>
        <v>0</v>
      </c>
      <c r="M148" s="87"/>
      <c r="N148" s="88"/>
      <c r="O148" s="88"/>
      <c r="P148" s="22">
        <f t="shared" si="69"/>
        <v>0</v>
      </c>
      <c r="Q148" s="23">
        <f t="shared" si="46"/>
        <v>0</v>
      </c>
    </row>
    <row r="149" spans="1:17" x14ac:dyDescent="0.25">
      <c r="A149" s="20" t="s">
        <v>308</v>
      </c>
      <c r="B149" s="111"/>
      <c r="C149" s="111"/>
      <c r="D149" s="93"/>
      <c r="E149" s="93"/>
      <c r="F149" s="92"/>
      <c r="G149" s="21">
        <f t="shared" si="68"/>
        <v>0</v>
      </c>
      <c r="H149" s="156">
        <f>G149*'Consolidated Budget(old one)'!$I$10</f>
        <v>0</v>
      </c>
      <c r="I149" s="88"/>
      <c r="J149" s="88"/>
      <c r="K149" s="30">
        <f t="shared" si="60"/>
        <v>0</v>
      </c>
      <c r="L149" s="31">
        <f t="shared" si="66"/>
        <v>0</v>
      </c>
      <c r="M149" s="87"/>
      <c r="N149" s="88"/>
      <c r="O149" s="88"/>
      <c r="P149" s="22">
        <f t="shared" si="69"/>
        <v>0</v>
      </c>
      <c r="Q149" s="23">
        <f t="shared" si="46"/>
        <v>0</v>
      </c>
    </row>
    <row r="150" spans="1:17" x14ac:dyDescent="0.25">
      <c r="A150" s="20" t="s">
        <v>309</v>
      </c>
      <c r="B150" s="111"/>
      <c r="C150" s="111"/>
      <c r="D150" s="93"/>
      <c r="E150" s="93"/>
      <c r="F150" s="92"/>
      <c r="G150" s="21">
        <f t="shared" si="68"/>
        <v>0</v>
      </c>
      <c r="H150" s="156">
        <f>G150*'Consolidated Budget(old one)'!$I$10</f>
        <v>0</v>
      </c>
      <c r="I150" s="88"/>
      <c r="J150" s="88"/>
      <c r="K150" s="30">
        <f t="shared" si="60"/>
        <v>0</v>
      </c>
      <c r="L150" s="31"/>
      <c r="M150" s="87"/>
      <c r="N150" s="88"/>
      <c r="O150" s="88"/>
      <c r="P150" s="22">
        <f t="shared" si="69"/>
        <v>0</v>
      </c>
      <c r="Q150" s="23"/>
    </row>
    <row r="151" spans="1:17" x14ac:dyDescent="0.25">
      <c r="A151" s="20" t="s">
        <v>310</v>
      </c>
      <c r="B151" s="111"/>
      <c r="C151" s="111"/>
      <c r="D151" s="93"/>
      <c r="E151" s="93"/>
      <c r="F151" s="92"/>
      <c r="G151" s="21">
        <f t="shared" si="68"/>
        <v>0</v>
      </c>
      <c r="H151" s="156">
        <f>G151*'Consolidated Budget(old one)'!$I$10</f>
        <v>0</v>
      </c>
      <c r="I151" s="88"/>
      <c r="J151" s="88"/>
      <c r="K151" s="30">
        <f t="shared" si="60"/>
        <v>0</v>
      </c>
      <c r="L151" s="31"/>
      <c r="M151" s="87"/>
      <c r="N151" s="88"/>
      <c r="O151" s="88"/>
      <c r="P151" s="22">
        <f t="shared" si="69"/>
        <v>0</v>
      </c>
      <c r="Q151" s="23"/>
    </row>
    <row r="152" spans="1:17" x14ac:dyDescent="0.25">
      <c r="A152" s="20" t="s">
        <v>311</v>
      </c>
      <c r="B152" s="111"/>
      <c r="C152" s="111"/>
      <c r="D152" s="93"/>
      <c r="E152" s="93"/>
      <c r="F152" s="92"/>
      <c r="G152" s="21">
        <f t="shared" si="68"/>
        <v>0</v>
      </c>
      <c r="H152" s="156">
        <f>G152*'Consolidated Budget(old one)'!$I$10</f>
        <v>0</v>
      </c>
      <c r="I152" s="88"/>
      <c r="J152" s="88"/>
      <c r="K152" s="30">
        <f t="shared" si="60"/>
        <v>0</v>
      </c>
      <c r="L152" s="31"/>
      <c r="M152" s="87"/>
      <c r="N152" s="88"/>
      <c r="O152" s="88"/>
      <c r="P152" s="22">
        <f t="shared" si="69"/>
        <v>0</v>
      </c>
      <c r="Q152" s="23"/>
    </row>
    <row r="153" spans="1:17" ht="13" x14ac:dyDescent="0.25">
      <c r="A153" s="24" t="s">
        <v>51</v>
      </c>
      <c r="B153" s="91"/>
      <c r="C153" s="91"/>
      <c r="D153" s="963"/>
      <c r="E153" s="963"/>
      <c r="F153" s="963"/>
      <c r="G153" s="26">
        <f>SUM(G154:G161)</f>
        <v>0</v>
      </c>
      <c r="H153" s="26">
        <f>SUM(H154:H161)</f>
        <v>0</v>
      </c>
      <c r="I153" s="26">
        <f t="shared" ref="I153:J153" si="70">SUM(I154:I158)</f>
        <v>0</v>
      </c>
      <c r="J153" s="26">
        <f t="shared" si="70"/>
        <v>0</v>
      </c>
      <c r="K153" s="36">
        <f t="shared" si="60"/>
        <v>0</v>
      </c>
      <c r="L153" s="37">
        <f t="shared" ref="L153:L158" si="71">IFERROR(K153/$H153,0)</f>
        <v>0</v>
      </c>
      <c r="M153" s="87"/>
      <c r="N153" s="26">
        <f t="shared" ref="N153:O153" si="72">SUM(N154:N158)</f>
        <v>0</v>
      </c>
      <c r="O153" s="26">
        <f t="shared" si="72"/>
        <v>0</v>
      </c>
      <c r="P153" s="36">
        <f>H153-O153</f>
        <v>0</v>
      </c>
      <c r="Q153" s="37">
        <f t="shared" si="46"/>
        <v>0</v>
      </c>
    </row>
    <row r="154" spans="1:17" x14ac:dyDescent="0.25">
      <c r="A154" s="20" t="s">
        <v>312</v>
      </c>
      <c r="B154" s="111"/>
      <c r="C154" s="111"/>
      <c r="D154" s="93"/>
      <c r="E154" s="93"/>
      <c r="F154" s="92"/>
      <c r="G154" s="21">
        <f t="shared" ref="G154:G161" si="73">E154*F154</f>
        <v>0</v>
      </c>
      <c r="H154" s="156">
        <f>G154*'Consolidated Budget(old one)'!$I$10</f>
        <v>0</v>
      </c>
      <c r="I154" s="88"/>
      <c r="J154" s="88"/>
      <c r="K154" s="30">
        <f t="shared" si="60"/>
        <v>0</v>
      </c>
      <c r="L154" s="31">
        <f t="shared" si="71"/>
        <v>0</v>
      </c>
      <c r="M154" s="87"/>
      <c r="N154" s="88"/>
      <c r="O154" s="88"/>
      <c r="P154" s="22">
        <f t="shared" ref="P154:P161" si="74">$H154-O154</f>
        <v>0</v>
      </c>
      <c r="Q154" s="23">
        <f t="shared" si="46"/>
        <v>0</v>
      </c>
    </row>
    <row r="155" spans="1:17" x14ac:dyDescent="0.25">
      <c r="A155" s="20" t="s">
        <v>313</v>
      </c>
      <c r="B155" s="111"/>
      <c r="C155" s="111"/>
      <c r="D155" s="93"/>
      <c r="E155" s="93"/>
      <c r="F155" s="92"/>
      <c r="G155" s="21">
        <f t="shared" si="73"/>
        <v>0</v>
      </c>
      <c r="H155" s="156">
        <f>G155*'Consolidated Budget(old one)'!$I$10</f>
        <v>0</v>
      </c>
      <c r="I155" s="88"/>
      <c r="J155" s="88"/>
      <c r="K155" s="30">
        <f t="shared" si="60"/>
        <v>0</v>
      </c>
      <c r="L155" s="31">
        <f t="shared" si="71"/>
        <v>0</v>
      </c>
      <c r="M155" s="87"/>
      <c r="N155" s="88"/>
      <c r="O155" s="88"/>
      <c r="P155" s="22">
        <f t="shared" si="74"/>
        <v>0</v>
      </c>
      <c r="Q155" s="23">
        <f t="shared" si="46"/>
        <v>0</v>
      </c>
    </row>
    <row r="156" spans="1:17" x14ac:dyDescent="0.25">
      <c r="A156" s="20" t="s">
        <v>314</v>
      </c>
      <c r="B156" s="111"/>
      <c r="C156" s="111"/>
      <c r="D156" s="93"/>
      <c r="E156" s="93"/>
      <c r="F156" s="92"/>
      <c r="G156" s="21">
        <f t="shared" si="73"/>
        <v>0</v>
      </c>
      <c r="H156" s="156">
        <f>G156*'Consolidated Budget(old one)'!$I$10</f>
        <v>0</v>
      </c>
      <c r="I156" s="88"/>
      <c r="J156" s="88"/>
      <c r="K156" s="30">
        <f t="shared" si="60"/>
        <v>0</v>
      </c>
      <c r="L156" s="31">
        <f t="shared" si="71"/>
        <v>0</v>
      </c>
      <c r="M156" s="87"/>
      <c r="N156" s="88"/>
      <c r="O156" s="88"/>
      <c r="P156" s="22">
        <f t="shared" si="74"/>
        <v>0</v>
      </c>
      <c r="Q156" s="23">
        <f t="shared" si="46"/>
        <v>0</v>
      </c>
    </row>
    <row r="157" spans="1:17" x14ac:dyDescent="0.25">
      <c r="A157" s="20" t="s">
        <v>315</v>
      </c>
      <c r="B157" s="111"/>
      <c r="C157" s="111"/>
      <c r="D157" s="93"/>
      <c r="E157" s="93"/>
      <c r="F157" s="92"/>
      <c r="G157" s="21">
        <f t="shared" si="73"/>
        <v>0</v>
      </c>
      <c r="H157" s="156">
        <f>G157*'Consolidated Budget(old one)'!$I$10</f>
        <v>0</v>
      </c>
      <c r="I157" s="88"/>
      <c r="J157" s="88"/>
      <c r="K157" s="30">
        <f t="shared" si="60"/>
        <v>0</v>
      </c>
      <c r="L157" s="31">
        <f t="shared" si="71"/>
        <v>0</v>
      </c>
      <c r="M157" s="87"/>
      <c r="N157" s="88"/>
      <c r="O157" s="88"/>
      <c r="P157" s="22">
        <f t="shared" si="74"/>
        <v>0</v>
      </c>
      <c r="Q157" s="23">
        <f t="shared" si="46"/>
        <v>0</v>
      </c>
    </row>
    <row r="158" spans="1:17" x14ac:dyDescent="0.25">
      <c r="A158" s="20" t="s">
        <v>316</v>
      </c>
      <c r="B158" s="111"/>
      <c r="C158" s="111"/>
      <c r="D158" s="93"/>
      <c r="E158" s="93"/>
      <c r="F158" s="92"/>
      <c r="G158" s="21">
        <f t="shared" si="73"/>
        <v>0</v>
      </c>
      <c r="H158" s="156">
        <f>G158*'Consolidated Budget(old one)'!$I$10</f>
        <v>0</v>
      </c>
      <c r="I158" s="88"/>
      <c r="J158" s="88"/>
      <c r="K158" s="30">
        <f t="shared" si="60"/>
        <v>0</v>
      </c>
      <c r="L158" s="31">
        <f t="shared" si="71"/>
        <v>0</v>
      </c>
      <c r="M158" s="87"/>
      <c r="N158" s="88"/>
      <c r="O158" s="88"/>
      <c r="P158" s="22">
        <f t="shared" si="74"/>
        <v>0</v>
      </c>
      <c r="Q158" s="23">
        <f t="shared" si="46"/>
        <v>0</v>
      </c>
    </row>
    <row r="159" spans="1:17" x14ac:dyDescent="0.25">
      <c r="A159" s="20" t="s">
        <v>317</v>
      </c>
      <c r="B159" s="111"/>
      <c r="C159" s="111"/>
      <c r="D159" s="93"/>
      <c r="E159" s="93"/>
      <c r="F159" s="92"/>
      <c r="G159" s="21">
        <f t="shared" si="73"/>
        <v>0</v>
      </c>
      <c r="H159" s="156">
        <f>G159*'Consolidated Budget(old one)'!$I$10</f>
        <v>0</v>
      </c>
      <c r="I159" s="88"/>
      <c r="J159" s="88"/>
      <c r="K159" s="30">
        <f t="shared" si="60"/>
        <v>0</v>
      </c>
      <c r="L159" s="31"/>
      <c r="M159" s="87"/>
      <c r="N159" s="88"/>
      <c r="O159" s="88"/>
      <c r="P159" s="22">
        <f t="shared" si="74"/>
        <v>0</v>
      </c>
      <c r="Q159" s="23"/>
    </row>
    <row r="160" spans="1:17" x14ac:dyDescent="0.25">
      <c r="A160" s="20" t="s">
        <v>318</v>
      </c>
      <c r="B160" s="111"/>
      <c r="C160" s="111"/>
      <c r="D160" s="93"/>
      <c r="E160" s="93"/>
      <c r="F160" s="92"/>
      <c r="G160" s="21">
        <f t="shared" si="73"/>
        <v>0</v>
      </c>
      <c r="H160" s="156">
        <f>G160*'Consolidated Budget(old one)'!$I$10</f>
        <v>0</v>
      </c>
      <c r="I160" s="88"/>
      <c r="J160" s="88"/>
      <c r="K160" s="30">
        <f t="shared" si="60"/>
        <v>0</v>
      </c>
      <c r="L160" s="31"/>
      <c r="M160" s="87"/>
      <c r="N160" s="88"/>
      <c r="O160" s="88"/>
      <c r="P160" s="22">
        <f t="shared" si="74"/>
        <v>0</v>
      </c>
      <c r="Q160" s="23"/>
    </row>
    <row r="161" spans="1:17" x14ac:dyDescent="0.25">
      <c r="A161" s="20" t="s">
        <v>319</v>
      </c>
      <c r="B161" s="111"/>
      <c r="C161" s="111"/>
      <c r="D161" s="93"/>
      <c r="E161" s="93"/>
      <c r="F161" s="92"/>
      <c r="G161" s="21">
        <f t="shared" si="73"/>
        <v>0</v>
      </c>
      <c r="H161" s="156">
        <f>G161*'Consolidated Budget(old one)'!$I$10</f>
        <v>0</v>
      </c>
      <c r="I161" s="88"/>
      <c r="J161" s="88"/>
      <c r="K161" s="30">
        <f t="shared" si="60"/>
        <v>0</v>
      </c>
      <c r="L161" s="31"/>
      <c r="M161" s="87"/>
      <c r="N161" s="88"/>
      <c r="O161" s="88"/>
      <c r="P161" s="22">
        <f t="shared" si="74"/>
        <v>0</v>
      </c>
      <c r="Q161" s="23"/>
    </row>
    <row r="162" spans="1:17" ht="22.4" customHeight="1" x14ac:dyDescent="0.25">
      <c r="A162" s="964" t="s">
        <v>320</v>
      </c>
      <c r="B162" s="964"/>
      <c r="C162" s="964"/>
      <c r="D162" s="964"/>
      <c r="E162" s="964"/>
      <c r="F162" s="964"/>
      <c r="G162" s="34">
        <f>G36+G45+G54+G63+G72+G81+G90+G99+G108+G117+G126+G135+G144+G153</f>
        <v>0</v>
      </c>
      <c r="H162" s="34">
        <f>H36+H45+H54+H63+H72+H81+H90+H99+H108+H117+H126+H135+H144+H153</f>
        <v>0</v>
      </c>
      <c r="I162" s="34">
        <f>I36+I45+I54+I63+I72+I81+I90+I99+I108+I117+I126+I135</f>
        <v>0</v>
      </c>
      <c r="J162" s="34">
        <f>J36+J45+J54+J63+J72+J81+J90+J99+J108+J117+J126+J135+J144+J153</f>
        <v>0</v>
      </c>
      <c r="K162" s="34">
        <f t="shared" si="60"/>
        <v>0</v>
      </c>
      <c r="L162" s="35">
        <f t="shared" si="47"/>
        <v>0</v>
      </c>
      <c r="M162" s="87"/>
      <c r="N162" s="34">
        <f>N36+N45+N54+N63+N72+N81+N90+N99+N108+N117+N126+N135+N144+N153</f>
        <v>0</v>
      </c>
      <c r="O162" s="34">
        <f>O36+O45+O54+O63+O72+O81+O90+O99+O108+O117+O126+O135+O144+O153</f>
        <v>0</v>
      </c>
      <c r="P162" s="34">
        <f>H162-O162</f>
        <v>0</v>
      </c>
      <c r="Q162" s="35">
        <f>IFERROR(P162/$H162,0)</f>
        <v>0</v>
      </c>
    </row>
    <row r="163" spans="1:17" ht="29.9" customHeight="1" x14ac:dyDescent="0.25">
      <c r="A163" s="128">
        <v>3</v>
      </c>
      <c r="B163" s="908" t="s">
        <v>465</v>
      </c>
      <c r="C163" s="908"/>
      <c r="D163" s="908"/>
      <c r="E163" s="908"/>
      <c r="F163" s="908"/>
      <c r="G163" s="908"/>
      <c r="H163" s="908"/>
      <c r="I163" s="80"/>
      <c r="J163" s="98"/>
      <c r="K163" s="98"/>
      <c r="L163" s="99"/>
      <c r="M163" s="87"/>
      <c r="N163" s="80"/>
      <c r="O163" s="98"/>
      <c r="P163" s="160">
        <f>M163-O163</f>
        <v>0</v>
      </c>
      <c r="Q163" s="161">
        <f t="shared" si="46"/>
        <v>0</v>
      </c>
    </row>
    <row r="164" spans="1:17" ht="13" x14ac:dyDescent="0.25">
      <c r="A164" s="24" t="s">
        <v>391</v>
      </c>
      <c r="B164" s="25" t="s">
        <v>54</v>
      </c>
      <c r="C164" s="25"/>
      <c r="D164" s="963"/>
      <c r="E164" s="963"/>
      <c r="F164" s="963"/>
      <c r="G164" s="26">
        <f>SUM(G165:G167)</f>
        <v>0</v>
      </c>
      <c r="H164" s="26">
        <f>SUM(H165:H167)</f>
        <v>0</v>
      </c>
      <c r="I164" s="38"/>
      <c r="J164" s="26"/>
      <c r="K164" s="36">
        <f t="shared" ref="K164:K203" si="75">H164-J164</f>
        <v>0</v>
      </c>
      <c r="L164" s="37">
        <f t="shared" si="47"/>
        <v>0</v>
      </c>
      <c r="M164" s="87"/>
      <c r="N164" s="38"/>
      <c r="O164" s="26"/>
      <c r="P164" s="36">
        <f>H164-O164</f>
        <v>0</v>
      </c>
      <c r="Q164" s="37">
        <f t="shared" si="46"/>
        <v>0</v>
      </c>
    </row>
    <row r="165" spans="1:17" x14ac:dyDescent="0.25">
      <c r="A165" s="20" t="s">
        <v>466</v>
      </c>
      <c r="B165" s="111"/>
      <c r="C165" s="111"/>
      <c r="D165" s="93"/>
      <c r="E165" s="93"/>
      <c r="F165" s="92"/>
      <c r="G165" s="21">
        <f t="shared" ref="G165:G167" si="76">E165*F165</f>
        <v>0</v>
      </c>
      <c r="H165" s="156">
        <f>G165*'Consolidated Budget(old one)'!$I$10</f>
        <v>0</v>
      </c>
      <c r="I165" s="88"/>
      <c r="J165" s="88"/>
      <c r="K165" s="30">
        <f t="shared" si="75"/>
        <v>0</v>
      </c>
      <c r="L165" s="31">
        <f t="shared" si="47"/>
        <v>0</v>
      </c>
      <c r="M165" s="87"/>
      <c r="N165" s="88"/>
      <c r="O165" s="88"/>
      <c r="P165" s="22">
        <f>$H165-O165</f>
        <v>0</v>
      </c>
      <c r="Q165" s="23">
        <f t="shared" ref="Q165:Q203" si="77">IFERROR(P165/$H165,0)</f>
        <v>0</v>
      </c>
    </row>
    <row r="166" spans="1:17" x14ac:dyDescent="0.25">
      <c r="A166" s="20" t="s">
        <v>467</v>
      </c>
      <c r="B166" s="111"/>
      <c r="C166" s="111"/>
      <c r="D166" s="93"/>
      <c r="E166" s="93"/>
      <c r="F166" s="92"/>
      <c r="G166" s="21">
        <f t="shared" si="76"/>
        <v>0</v>
      </c>
      <c r="H166" s="156">
        <f>G166*'Consolidated Budget(old one)'!$I$10</f>
        <v>0</v>
      </c>
      <c r="I166" s="88"/>
      <c r="J166" s="88"/>
      <c r="K166" s="30">
        <f t="shared" si="75"/>
        <v>0</v>
      </c>
      <c r="L166" s="31">
        <f t="shared" si="47"/>
        <v>0</v>
      </c>
      <c r="M166" s="87"/>
      <c r="N166" s="88"/>
      <c r="O166" s="88"/>
      <c r="P166" s="22">
        <f>$H166-O166</f>
        <v>0</v>
      </c>
      <c r="Q166" s="23">
        <f t="shared" si="77"/>
        <v>0</v>
      </c>
    </row>
    <row r="167" spans="1:17" x14ac:dyDescent="0.25">
      <c r="A167" s="20" t="s">
        <v>468</v>
      </c>
      <c r="B167" s="111"/>
      <c r="C167" s="111"/>
      <c r="D167" s="93"/>
      <c r="E167" s="93"/>
      <c r="F167" s="92"/>
      <c r="G167" s="21">
        <f t="shared" si="76"/>
        <v>0</v>
      </c>
      <c r="H167" s="156">
        <f>G167*'Consolidated Budget(old one)'!$I$10</f>
        <v>0</v>
      </c>
      <c r="I167" s="88"/>
      <c r="J167" s="88"/>
      <c r="K167" s="30">
        <f t="shared" si="75"/>
        <v>0</v>
      </c>
      <c r="L167" s="31">
        <f t="shared" si="47"/>
        <v>0</v>
      </c>
      <c r="M167" s="87"/>
      <c r="N167" s="88"/>
      <c r="O167" s="88"/>
      <c r="P167" s="22">
        <f>$H167-O167</f>
        <v>0</v>
      </c>
      <c r="Q167" s="23">
        <f t="shared" si="77"/>
        <v>0</v>
      </c>
    </row>
    <row r="168" spans="1:17" ht="13" x14ac:dyDescent="0.25">
      <c r="A168" s="24" t="s">
        <v>392</v>
      </c>
      <c r="B168" s="25" t="s">
        <v>56</v>
      </c>
      <c r="C168" s="25"/>
      <c r="D168" s="963"/>
      <c r="E168" s="963"/>
      <c r="F168" s="963"/>
      <c r="G168" s="26">
        <f t="shared" ref="G168:H168" si="78">SUM(G169:G172)</f>
        <v>0</v>
      </c>
      <c r="H168" s="26">
        <f t="shared" si="78"/>
        <v>0</v>
      </c>
      <c r="I168" s="38"/>
      <c r="J168" s="26"/>
      <c r="K168" s="36">
        <f t="shared" si="75"/>
        <v>0</v>
      </c>
      <c r="L168" s="37">
        <f t="shared" si="47"/>
        <v>0</v>
      </c>
      <c r="M168" s="87"/>
      <c r="N168" s="38"/>
      <c r="O168" s="26"/>
      <c r="P168" s="36">
        <f>H168-O168</f>
        <v>0</v>
      </c>
      <c r="Q168" s="37">
        <f t="shared" si="77"/>
        <v>0</v>
      </c>
    </row>
    <row r="169" spans="1:17" x14ac:dyDescent="0.25">
      <c r="A169" s="20" t="s">
        <v>469</v>
      </c>
      <c r="B169" s="111"/>
      <c r="C169" s="111"/>
      <c r="D169" s="93"/>
      <c r="E169" s="93"/>
      <c r="F169" s="92"/>
      <c r="G169" s="21">
        <f t="shared" ref="G169:G172" si="79">E169*F169</f>
        <v>0</v>
      </c>
      <c r="H169" s="156">
        <f>G169*'Consolidated Budget(old one)'!$I$10</f>
        <v>0</v>
      </c>
      <c r="I169" s="88"/>
      <c r="J169" s="88"/>
      <c r="K169" s="30">
        <f t="shared" si="75"/>
        <v>0</v>
      </c>
      <c r="L169" s="31">
        <f t="shared" si="47"/>
        <v>0</v>
      </c>
      <c r="M169" s="87"/>
      <c r="N169" s="88"/>
      <c r="O169" s="88"/>
      <c r="P169" s="22">
        <f>$H169-O169</f>
        <v>0</v>
      </c>
      <c r="Q169" s="23">
        <f t="shared" si="77"/>
        <v>0</v>
      </c>
    </row>
    <row r="170" spans="1:17" x14ac:dyDescent="0.25">
      <c r="A170" s="20" t="s">
        <v>470</v>
      </c>
      <c r="B170" s="111"/>
      <c r="C170" s="111"/>
      <c r="D170" s="93"/>
      <c r="E170" s="93"/>
      <c r="F170" s="92"/>
      <c r="G170" s="21">
        <f t="shared" si="79"/>
        <v>0</v>
      </c>
      <c r="H170" s="156">
        <f>G170*'Consolidated Budget(old one)'!$I$10</f>
        <v>0</v>
      </c>
      <c r="I170" s="88"/>
      <c r="J170" s="88"/>
      <c r="K170" s="30">
        <f t="shared" si="75"/>
        <v>0</v>
      </c>
      <c r="L170" s="31">
        <f t="shared" si="47"/>
        <v>0</v>
      </c>
      <c r="M170" s="87"/>
      <c r="N170" s="88"/>
      <c r="O170" s="88"/>
      <c r="P170" s="22">
        <f>$H170-O170</f>
        <v>0</v>
      </c>
      <c r="Q170" s="23">
        <f t="shared" si="77"/>
        <v>0</v>
      </c>
    </row>
    <row r="171" spans="1:17" x14ac:dyDescent="0.25">
      <c r="A171" s="20" t="s">
        <v>471</v>
      </c>
      <c r="B171" s="111"/>
      <c r="C171" s="111"/>
      <c r="D171" s="93"/>
      <c r="E171" s="93"/>
      <c r="F171" s="92"/>
      <c r="G171" s="21">
        <f t="shared" si="79"/>
        <v>0</v>
      </c>
      <c r="H171" s="156">
        <f>G171*'Consolidated Budget(old one)'!$I$10</f>
        <v>0</v>
      </c>
      <c r="I171" s="88"/>
      <c r="J171" s="88"/>
      <c r="K171" s="30">
        <f t="shared" si="75"/>
        <v>0</v>
      </c>
      <c r="L171" s="31">
        <f t="shared" si="47"/>
        <v>0</v>
      </c>
      <c r="M171" s="87"/>
      <c r="N171" s="88"/>
      <c r="O171" s="88"/>
      <c r="P171" s="22">
        <f>$H171-O171</f>
        <v>0</v>
      </c>
      <c r="Q171" s="23">
        <f t="shared" si="77"/>
        <v>0</v>
      </c>
    </row>
    <row r="172" spans="1:17" x14ac:dyDescent="0.25">
      <c r="A172" s="32" t="s">
        <v>472</v>
      </c>
      <c r="B172" s="186"/>
      <c r="C172" s="186"/>
      <c r="D172" s="101"/>
      <c r="E172" s="101"/>
      <c r="F172" s="100"/>
      <c r="G172" s="33">
        <f t="shared" si="79"/>
        <v>0</v>
      </c>
      <c r="H172" s="156">
        <f>G172*'Consolidated Budget(old one)'!$I$10</f>
        <v>0</v>
      </c>
      <c r="I172" s="88"/>
      <c r="J172" s="88"/>
      <c r="K172" s="39">
        <f t="shared" si="75"/>
        <v>0</v>
      </c>
      <c r="L172" s="40">
        <f t="shared" si="47"/>
        <v>0</v>
      </c>
      <c r="M172" s="87"/>
      <c r="N172" s="88"/>
      <c r="O172" s="88"/>
      <c r="P172" s="22">
        <f>$H172-O172</f>
        <v>0</v>
      </c>
      <c r="Q172" s="23">
        <f t="shared" si="77"/>
        <v>0</v>
      </c>
    </row>
    <row r="173" spans="1:17" ht="22.4" customHeight="1" x14ac:dyDescent="0.25">
      <c r="A173" s="976" t="s">
        <v>473</v>
      </c>
      <c r="B173" s="976"/>
      <c r="C173" s="976"/>
      <c r="D173" s="976"/>
      <c r="E173" s="976"/>
      <c r="F173" s="976"/>
      <c r="G173" s="34">
        <f>G164+G168</f>
        <v>0</v>
      </c>
      <c r="H173" s="34">
        <f>H164+H168</f>
        <v>0</v>
      </c>
      <c r="I173" s="34">
        <f>I164+I168</f>
        <v>0</v>
      </c>
      <c r="J173" s="34">
        <f>J164+J168</f>
        <v>0</v>
      </c>
      <c r="K173" s="34">
        <f t="shared" si="75"/>
        <v>0</v>
      </c>
      <c r="L173" s="35">
        <f t="shared" si="47"/>
        <v>0</v>
      </c>
      <c r="M173" s="87"/>
      <c r="N173" s="34">
        <f>N164+N168</f>
        <v>0</v>
      </c>
      <c r="O173" s="34">
        <f>O164+O168</f>
        <v>0</v>
      </c>
      <c r="P173" s="34">
        <f>M173-O173</f>
        <v>0</v>
      </c>
      <c r="Q173" s="35">
        <f t="shared" si="77"/>
        <v>0</v>
      </c>
    </row>
    <row r="174" spans="1:17" ht="29.9" customHeight="1" x14ac:dyDescent="0.25">
      <c r="A174" s="128">
        <v>4</v>
      </c>
      <c r="B174" s="908" t="s">
        <v>321</v>
      </c>
      <c r="C174" s="908"/>
      <c r="D174" s="908"/>
      <c r="E174" s="908"/>
      <c r="F174" s="908"/>
      <c r="G174" s="908"/>
      <c r="H174" s="908"/>
      <c r="I174" s="80"/>
      <c r="J174" s="98"/>
      <c r="K174" s="160">
        <f t="shared" si="75"/>
        <v>0</v>
      </c>
      <c r="L174" s="161">
        <f t="shared" si="47"/>
        <v>0</v>
      </c>
      <c r="M174" s="87"/>
      <c r="N174" s="80"/>
      <c r="O174" s="98"/>
      <c r="P174" s="160">
        <f>M174-O174</f>
        <v>0</v>
      </c>
      <c r="Q174" s="161">
        <f t="shared" si="77"/>
        <v>0</v>
      </c>
    </row>
    <row r="175" spans="1:17" ht="13" x14ac:dyDescent="0.25">
      <c r="A175" s="41" t="s">
        <v>401</v>
      </c>
      <c r="B175" s="25" t="s">
        <v>474</v>
      </c>
      <c r="C175" s="25"/>
      <c r="D175" s="963"/>
      <c r="E175" s="963"/>
      <c r="F175" s="963"/>
      <c r="G175" s="26">
        <f>SUM(G176:G181)</f>
        <v>0</v>
      </c>
      <c r="H175" s="26">
        <f>SUM(H176:H181)</f>
        <v>0</v>
      </c>
      <c r="I175" s="26">
        <f>SUM(I176:I181)</f>
        <v>0</v>
      </c>
      <c r="J175" s="26">
        <f>SUM(J176:J181)</f>
        <v>0</v>
      </c>
      <c r="K175" s="36">
        <f t="shared" si="75"/>
        <v>0</v>
      </c>
      <c r="L175" s="37">
        <f t="shared" si="47"/>
        <v>0</v>
      </c>
      <c r="M175" s="87"/>
      <c r="N175" s="26">
        <f>SUM(N176:N181)</f>
        <v>0</v>
      </c>
      <c r="O175" s="26">
        <f>SUM(O176:O181)</f>
        <v>0</v>
      </c>
      <c r="P175" s="36">
        <f>H175-O175</f>
        <v>0</v>
      </c>
      <c r="Q175" s="37">
        <f t="shared" si="77"/>
        <v>0</v>
      </c>
    </row>
    <row r="176" spans="1:17" x14ac:dyDescent="0.25">
      <c r="A176" s="42" t="s">
        <v>322</v>
      </c>
      <c r="B176" s="111"/>
      <c r="C176" s="111"/>
      <c r="D176" s="93"/>
      <c r="E176" s="93"/>
      <c r="F176" s="92"/>
      <c r="G176" s="29">
        <f t="shared" ref="G176:G181" si="80">E176*F176</f>
        <v>0</v>
      </c>
      <c r="H176" s="156">
        <f>G176*'Consolidated Budget(old one)'!$I$10</f>
        <v>0</v>
      </c>
      <c r="I176" s="88"/>
      <c r="J176" s="88"/>
      <c r="K176" s="30">
        <f t="shared" si="75"/>
        <v>0</v>
      </c>
      <c r="L176" s="31">
        <f t="shared" si="47"/>
        <v>0</v>
      </c>
      <c r="M176" s="87"/>
      <c r="N176" s="88"/>
      <c r="O176" s="88"/>
      <c r="P176" s="22">
        <f t="shared" ref="P176:P181" si="81">$H176-O176</f>
        <v>0</v>
      </c>
      <c r="Q176" s="23">
        <f t="shared" si="77"/>
        <v>0</v>
      </c>
    </row>
    <row r="177" spans="1:17" x14ac:dyDescent="0.25">
      <c r="A177" s="42" t="s">
        <v>328</v>
      </c>
      <c r="B177" s="111"/>
      <c r="C177" s="111"/>
      <c r="D177" s="93"/>
      <c r="E177" s="93"/>
      <c r="F177" s="92"/>
      <c r="G177" s="21">
        <f t="shared" si="80"/>
        <v>0</v>
      </c>
      <c r="H177" s="156">
        <f>G177*'Consolidated Budget(old one)'!$I$10</f>
        <v>0</v>
      </c>
      <c r="I177" s="88"/>
      <c r="J177" s="88"/>
      <c r="K177" s="30">
        <f t="shared" si="75"/>
        <v>0</v>
      </c>
      <c r="L177" s="31">
        <f t="shared" si="47"/>
        <v>0</v>
      </c>
      <c r="M177" s="87"/>
      <c r="N177" s="88"/>
      <c r="O177" s="88"/>
      <c r="P177" s="22">
        <f t="shared" si="81"/>
        <v>0</v>
      </c>
      <c r="Q177" s="23">
        <f t="shared" si="77"/>
        <v>0</v>
      </c>
    </row>
    <row r="178" spans="1:17" x14ac:dyDescent="0.25">
      <c r="A178" s="42" t="s">
        <v>330</v>
      </c>
      <c r="B178" s="111"/>
      <c r="C178" s="111"/>
      <c r="D178" s="93"/>
      <c r="E178" s="93"/>
      <c r="F178" s="92"/>
      <c r="G178" s="21">
        <f t="shared" si="80"/>
        <v>0</v>
      </c>
      <c r="H178" s="156">
        <f>G178*'Consolidated Budget(old one)'!$I$10</f>
        <v>0</v>
      </c>
      <c r="I178" s="88"/>
      <c r="J178" s="88"/>
      <c r="K178" s="30">
        <f t="shared" si="75"/>
        <v>0</v>
      </c>
      <c r="L178" s="31">
        <f t="shared" si="47"/>
        <v>0</v>
      </c>
      <c r="M178" s="87"/>
      <c r="N178" s="88"/>
      <c r="O178" s="88"/>
      <c r="P178" s="22">
        <f t="shared" si="81"/>
        <v>0</v>
      </c>
      <c r="Q178" s="23">
        <f t="shared" si="77"/>
        <v>0</v>
      </c>
    </row>
    <row r="179" spans="1:17" x14ac:dyDescent="0.25">
      <c r="A179" s="42" t="s">
        <v>332</v>
      </c>
      <c r="B179" s="111"/>
      <c r="C179" s="111"/>
      <c r="D179" s="93"/>
      <c r="E179" s="93"/>
      <c r="F179" s="92"/>
      <c r="G179" s="21">
        <f t="shared" si="80"/>
        <v>0</v>
      </c>
      <c r="H179" s="156">
        <f>G179*'Consolidated Budget(old one)'!$I$10</f>
        <v>0</v>
      </c>
      <c r="I179" s="88"/>
      <c r="J179" s="88"/>
      <c r="K179" s="30">
        <f t="shared" si="75"/>
        <v>0</v>
      </c>
      <c r="L179" s="31">
        <f t="shared" si="47"/>
        <v>0</v>
      </c>
      <c r="M179" s="87"/>
      <c r="N179" s="88"/>
      <c r="O179" s="88"/>
      <c r="P179" s="22">
        <f t="shared" si="81"/>
        <v>0</v>
      </c>
      <c r="Q179" s="23">
        <f t="shared" si="77"/>
        <v>0</v>
      </c>
    </row>
    <row r="180" spans="1:17" x14ac:dyDescent="0.25">
      <c r="A180" s="43" t="s">
        <v>334</v>
      </c>
      <c r="B180" s="111"/>
      <c r="C180" s="111"/>
      <c r="D180" s="93"/>
      <c r="E180" s="93"/>
      <c r="F180" s="92"/>
      <c r="G180" s="21">
        <f t="shared" si="80"/>
        <v>0</v>
      </c>
      <c r="H180" s="156">
        <f>G180*'Consolidated Budget(old one)'!$I$10</f>
        <v>0</v>
      </c>
      <c r="I180" s="88"/>
      <c r="J180" s="88"/>
      <c r="K180" s="30">
        <f t="shared" si="75"/>
        <v>0</v>
      </c>
      <c r="L180" s="31">
        <f t="shared" si="47"/>
        <v>0</v>
      </c>
      <c r="M180" s="87"/>
      <c r="N180" s="88"/>
      <c r="O180" s="88"/>
      <c r="P180" s="22">
        <f t="shared" si="81"/>
        <v>0</v>
      </c>
      <c r="Q180" s="23">
        <f t="shared" si="77"/>
        <v>0</v>
      </c>
    </row>
    <row r="181" spans="1:17" x14ac:dyDescent="0.25">
      <c r="A181" s="43" t="s">
        <v>336</v>
      </c>
      <c r="B181" s="186"/>
      <c r="C181" s="186"/>
      <c r="D181" s="101"/>
      <c r="E181" s="101"/>
      <c r="F181" s="100"/>
      <c r="G181" s="33">
        <f t="shared" si="80"/>
        <v>0</v>
      </c>
      <c r="H181" s="156">
        <f>G181*'Consolidated Budget(old one)'!$I$10</f>
        <v>0</v>
      </c>
      <c r="I181" s="88"/>
      <c r="J181" s="88"/>
      <c r="K181" s="39">
        <f t="shared" si="75"/>
        <v>0</v>
      </c>
      <c r="L181" s="40">
        <f t="shared" si="47"/>
        <v>0</v>
      </c>
      <c r="M181" s="87"/>
      <c r="N181" s="88"/>
      <c r="O181" s="88"/>
      <c r="P181" s="22">
        <f t="shared" si="81"/>
        <v>0</v>
      </c>
      <c r="Q181" s="23">
        <f t="shared" si="77"/>
        <v>0</v>
      </c>
    </row>
    <row r="182" spans="1:17" ht="22.4" customHeight="1" x14ac:dyDescent="0.25">
      <c r="A182" s="964" t="s">
        <v>475</v>
      </c>
      <c r="B182" s="964"/>
      <c r="C182" s="964"/>
      <c r="D182" s="964"/>
      <c r="E182" s="964"/>
      <c r="F182" s="964"/>
      <c r="G182" s="34">
        <f>G175</f>
        <v>0</v>
      </c>
      <c r="H182" s="34">
        <f>H175</f>
        <v>0</v>
      </c>
      <c r="I182" s="34">
        <f>I175</f>
        <v>0</v>
      </c>
      <c r="J182" s="34">
        <f>J175</f>
        <v>0</v>
      </c>
      <c r="K182" s="34">
        <f t="shared" si="75"/>
        <v>0</v>
      </c>
      <c r="L182" s="35">
        <f t="shared" si="47"/>
        <v>0</v>
      </c>
      <c r="M182" s="87"/>
      <c r="N182" s="34">
        <f>N175</f>
        <v>0</v>
      </c>
      <c r="O182" s="34">
        <f>O175</f>
        <v>0</v>
      </c>
      <c r="P182" s="34">
        <f>H182-O182</f>
        <v>0</v>
      </c>
      <c r="Q182" s="35">
        <f t="shared" si="77"/>
        <v>0</v>
      </c>
    </row>
    <row r="183" spans="1:17" ht="29.9" customHeight="1" x14ac:dyDescent="0.25">
      <c r="A183" s="128">
        <v>5</v>
      </c>
      <c r="B183" s="908" t="s">
        <v>344</v>
      </c>
      <c r="C183" s="908"/>
      <c r="D183" s="908"/>
      <c r="E183" s="908"/>
      <c r="F183" s="908"/>
      <c r="G183" s="908"/>
      <c r="H183" s="908"/>
      <c r="I183" s="80"/>
      <c r="J183" s="98"/>
      <c r="K183" s="160">
        <f t="shared" si="75"/>
        <v>0</v>
      </c>
      <c r="L183" s="161">
        <f t="shared" si="47"/>
        <v>0</v>
      </c>
      <c r="M183" s="87"/>
      <c r="N183" s="80"/>
      <c r="O183" s="98"/>
      <c r="P183" s="160">
        <f>M183-O183</f>
        <v>0</v>
      </c>
      <c r="Q183" s="161">
        <f t="shared" si="77"/>
        <v>0</v>
      </c>
    </row>
    <row r="184" spans="1:17" ht="13" x14ac:dyDescent="0.25">
      <c r="A184" s="24" t="s">
        <v>345</v>
      </c>
      <c r="B184" s="25" t="s">
        <v>476</v>
      </c>
      <c r="C184" s="25"/>
      <c r="D184" s="963"/>
      <c r="E184" s="963"/>
      <c r="F184" s="963"/>
      <c r="G184" s="26">
        <f>SUM(G185:G186)</f>
        <v>0</v>
      </c>
      <c r="H184" s="26">
        <f>SUM(H185:H186)</f>
        <v>0</v>
      </c>
      <c r="I184" s="26">
        <f>SUM(I185:I186)</f>
        <v>0</v>
      </c>
      <c r="J184" s="26">
        <f>SUM(J185:J186)</f>
        <v>0</v>
      </c>
      <c r="K184" s="36">
        <f t="shared" si="75"/>
        <v>0</v>
      </c>
      <c r="L184" s="37">
        <f t="shared" si="47"/>
        <v>0</v>
      </c>
      <c r="M184" s="87"/>
      <c r="N184" s="26">
        <f>SUM(N185:N186)</f>
        <v>0</v>
      </c>
      <c r="O184" s="26">
        <f>SUM(O185:O186)</f>
        <v>0</v>
      </c>
      <c r="P184" s="36">
        <f>H184-O184</f>
        <v>0</v>
      </c>
      <c r="Q184" s="37">
        <f t="shared" si="77"/>
        <v>0</v>
      </c>
    </row>
    <row r="185" spans="1:17" x14ac:dyDescent="0.25">
      <c r="A185" s="42" t="s">
        <v>346</v>
      </c>
      <c r="B185" s="111"/>
      <c r="C185" s="111"/>
      <c r="D185" s="93"/>
      <c r="E185" s="93"/>
      <c r="F185" s="92"/>
      <c r="G185" s="21">
        <f t="shared" ref="G185:G186" si="82">E185*F185</f>
        <v>0</v>
      </c>
      <c r="H185" s="156">
        <f>G185*'Consolidated Budget(old one)'!$I$10</f>
        <v>0</v>
      </c>
      <c r="I185" s="88"/>
      <c r="J185" s="88"/>
      <c r="K185" s="30">
        <f t="shared" si="75"/>
        <v>0</v>
      </c>
      <c r="L185" s="31">
        <f t="shared" si="47"/>
        <v>0</v>
      </c>
      <c r="M185" s="87"/>
      <c r="N185" s="88"/>
      <c r="O185" s="88"/>
      <c r="P185" s="22">
        <f>$H185-O185</f>
        <v>0</v>
      </c>
      <c r="Q185" s="23">
        <f t="shared" si="77"/>
        <v>0</v>
      </c>
    </row>
    <row r="186" spans="1:17" x14ac:dyDescent="0.25">
      <c r="A186" s="42" t="s">
        <v>347</v>
      </c>
      <c r="B186" s="111"/>
      <c r="C186" s="111"/>
      <c r="D186" s="93"/>
      <c r="E186" s="93"/>
      <c r="F186" s="92"/>
      <c r="G186" s="21">
        <f t="shared" si="82"/>
        <v>0</v>
      </c>
      <c r="H186" s="156">
        <f>G186*'Consolidated Budget(old one)'!$I$10</f>
        <v>0</v>
      </c>
      <c r="I186" s="88"/>
      <c r="J186" s="88"/>
      <c r="K186" s="30">
        <f t="shared" si="75"/>
        <v>0</v>
      </c>
      <c r="L186" s="31">
        <f t="shared" si="47"/>
        <v>0</v>
      </c>
      <c r="M186" s="87"/>
      <c r="N186" s="88"/>
      <c r="O186" s="88"/>
      <c r="P186" s="22">
        <f>$H186-O186</f>
        <v>0</v>
      </c>
      <c r="Q186" s="23">
        <f t="shared" si="77"/>
        <v>0</v>
      </c>
    </row>
    <row r="187" spans="1:17" ht="13" x14ac:dyDescent="0.25">
      <c r="A187" s="24" t="s">
        <v>477</v>
      </c>
      <c r="B187" s="25" t="s">
        <v>478</v>
      </c>
      <c r="C187" s="25"/>
      <c r="D187" s="963"/>
      <c r="E187" s="963"/>
      <c r="F187" s="963"/>
      <c r="G187" s="26">
        <f t="shared" ref="G187:H187" si="83">SUM(G188:G189)</f>
        <v>0</v>
      </c>
      <c r="H187" s="26">
        <f t="shared" si="83"/>
        <v>0</v>
      </c>
      <c r="I187" s="26">
        <f t="shared" ref="I187:J187" si="84">SUM(I188:I189)</f>
        <v>0</v>
      </c>
      <c r="J187" s="26">
        <f t="shared" si="84"/>
        <v>0</v>
      </c>
      <c r="K187" s="36">
        <f t="shared" si="75"/>
        <v>0</v>
      </c>
      <c r="L187" s="37">
        <f t="shared" si="47"/>
        <v>0</v>
      </c>
      <c r="M187" s="87"/>
      <c r="N187" s="26">
        <f t="shared" ref="N187:O187" si="85">SUM(N188:N189)</f>
        <v>0</v>
      </c>
      <c r="O187" s="26">
        <f t="shared" si="85"/>
        <v>0</v>
      </c>
      <c r="P187" s="36">
        <f>H187-O187</f>
        <v>0</v>
      </c>
      <c r="Q187" s="37">
        <f t="shared" si="77"/>
        <v>0</v>
      </c>
    </row>
    <row r="188" spans="1:17" x14ac:dyDescent="0.25">
      <c r="A188" s="20" t="s">
        <v>479</v>
      </c>
      <c r="B188" s="111"/>
      <c r="C188" s="111"/>
      <c r="D188" s="93"/>
      <c r="E188" s="93"/>
      <c r="F188" s="92"/>
      <c r="G188" s="21">
        <f t="shared" ref="G188:G189" si="86">E188*F188</f>
        <v>0</v>
      </c>
      <c r="H188" s="156">
        <f>G188*'Consolidated Budget(old one)'!$I$10</f>
        <v>0</v>
      </c>
      <c r="I188" s="88"/>
      <c r="J188" s="88"/>
      <c r="K188" s="30">
        <f t="shared" si="75"/>
        <v>0</v>
      </c>
      <c r="L188" s="31">
        <f t="shared" si="47"/>
        <v>0</v>
      </c>
      <c r="M188" s="87"/>
      <c r="N188" s="88"/>
      <c r="O188" s="88"/>
      <c r="P188" s="22">
        <f>$H188-O188</f>
        <v>0</v>
      </c>
      <c r="Q188" s="23">
        <f t="shared" si="77"/>
        <v>0</v>
      </c>
    </row>
    <row r="189" spans="1:17" x14ac:dyDescent="0.25">
      <c r="A189" s="20" t="s">
        <v>480</v>
      </c>
      <c r="B189" s="111"/>
      <c r="C189" s="111"/>
      <c r="D189" s="93"/>
      <c r="E189" s="93"/>
      <c r="F189" s="92"/>
      <c r="G189" s="21">
        <f t="shared" si="86"/>
        <v>0</v>
      </c>
      <c r="H189" s="156">
        <f>G189*'Consolidated Budget(old one)'!$I$10</f>
        <v>0</v>
      </c>
      <c r="I189" s="88"/>
      <c r="J189" s="88"/>
      <c r="K189" s="30">
        <f t="shared" si="75"/>
        <v>0</v>
      </c>
      <c r="L189" s="31">
        <f t="shared" si="47"/>
        <v>0</v>
      </c>
      <c r="M189" s="87"/>
      <c r="N189" s="88"/>
      <c r="O189" s="88"/>
      <c r="P189" s="22">
        <f>$H189-O189</f>
        <v>0</v>
      </c>
      <c r="Q189" s="23">
        <f t="shared" si="77"/>
        <v>0</v>
      </c>
    </row>
    <row r="190" spans="1:17" ht="13" x14ac:dyDescent="0.25">
      <c r="A190" s="24" t="s">
        <v>481</v>
      </c>
      <c r="B190" s="25" t="s">
        <v>482</v>
      </c>
      <c r="C190" s="25"/>
      <c r="D190" s="963"/>
      <c r="E190" s="963"/>
      <c r="F190" s="963"/>
      <c r="G190" s="26">
        <f t="shared" ref="G190:H190" si="87">SUM(G191:G193)</f>
        <v>0</v>
      </c>
      <c r="H190" s="26">
        <f t="shared" si="87"/>
        <v>0</v>
      </c>
      <c r="I190" s="26">
        <f t="shared" ref="I190:J190" si="88">SUM(I191:I193)</f>
        <v>0</v>
      </c>
      <c r="J190" s="26">
        <f t="shared" si="88"/>
        <v>0</v>
      </c>
      <c r="K190" s="36">
        <f t="shared" si="75"/>
        <v>0</v>
      </c>
      <c r="L190" s="37">
        <f t="shared" si="47"/>
        <v>0</v>
      </c>
      <c r="M190" s="87"/>
      <c r="N190" s="26">
        <f t="shared" ref="N190:O190" si="89">SUM(N191:N193)</f>
        <v>0</v>
      </c>
      <c r="O190" s="26">
        <f t="shared" si="89"/>
        <v>0</v>
      </c>
      <c r="P190" s="36">
        <f>H190-O190</f>
        <v>0</v>
      </c>
      <c r="Q190" s="37">
        <f t="shared" si="77"/>
        <v>0</v>
      </c>
    </row>
    <row r="191" spans="1:17" x14ac:dyDescent="0.25">
      <c r="A191" s="20" t="s">
        <v>483</v>
      </c>
      <c r="B191" s="111"/>
      <c r="C191" s="111"/>
      <c r="D191" s="93"/>
      <c r="E191" s="93"/>
      <c r="F191" s="92"/>
      <c r="G191" s="21">
        <f t="shared" ref="G191:G193" si="90">E191*F191</f>
        <v>0</v>
      </c>
      <c r="H191" s="156">
        <f>G191*'Consolidated Budget(old one)'!$I$10</f>
        <v>0</v>
      </c>
      <c r="I191" s="88"/>
      <c r="J191" s="88"/>
      <c r="K191" s="30">
        <f t="shared" si="75"/>
        <v>0</v>
      </c>
      <c r="L191" s="31">
        <f t="shared" si="47"/>
        <v>0</v>
      </c>
      <c r="M191" s="87"/>
      <c r="N191" s="88"/>
      <c r="O191" s="88"/>
      <c r="P191" s="22">
        <f>$H191-O191</f>
        <v>0</v>
      </c>
      <c r="Q191" s="23">
        <f t="shared" si="77"/>
        <v>0</v>
      </c>
    </row>
    <row r="192" spans="1:17" x14ac:dyDescent="0.25">
      <c r="A192" s="20" t="s">
        <v>484</v>
      </c>
      <c r="B192" s="111"/>
      <c r="C192" s="111"/>
      <c r="D192" s="93"/>
      <c r="E192" s="93"/>
      <c r="F192" s="92"/>
      <c r="G192" s="21">
        <f t="shared" si="90"/>
        <v>0</v>
      </c>
      <c r="H192" s="156">
        <f>G192*'Consolidated Budget(old one)'!$I$10</f>
        <v>0</v>
      </c>
      <c r="I192" s="88"/>
      <c r="J192" s="88"/>
      <c r="K192" s="30">
        <f t="shared" si="75"/>
        <v>0</v>
      </c>
      <c r="L192" s="31">
        <f t="shared" si="47"/>
        <v>0</v>
      </c>
      <c r="M192" s="87"/>
      <c r="N192" s="88"/>
      <c r="O192" s="88"/>
      <c r="P192" s="22">
        <f>$H192-O192</f>
        <v>0</v>
      </c>
      <c r="Q192" s="23">
        <f t="shared" si="77"/>
        <v>0</v>
      </c>
    </row>
    <row r="193" spans="1:17" x14ac:dyDescent="0.25">
      <c r="A193" s="32" t="s">
        <v>485</v>
      </c>
      <c r="B193" s="186"/>
      <c r="C193" s="186"/>
      <c r="D193" s="101"/>
      <c r="E193" s="101"/>
      <c r="F193" s="100"/>
      <c r="G193" s="33">
        <f t="shared" si="90"/>
        <v>0</v>
      </c>
      <c r="H193" s="156">
        <f>G193*'Consolidated Budget(old one)'!$I$10</f>
        <v>0</v>
      </c>
      <c r="I193" s="88"/>
      <c r="J193" s="88"/>
      <c r="K193" s="39">
        <f t="shared" si="75"/>
        <v>0</v>
      </c>
      <c r="L193" s="40">
        <f t="shared" si="47"/>
        <v>0</v>
      </c>
      <c r="M193" s="87"/>
      <c r="N193" s="88"/>
      <c r="O193" s="88"/>
      <c r="P193" s="22">
        <f>$H193-O193</f>
        <v>0</v>
      </c>
      <c r="Q193" s="23">
        <f t="shared" si="77"/>
        <v>0</v>
      </c>
    </row>
    <row r="194" spans="1:17" ht="22.4" customHeight="1" x14ac:dyDescent="0.25">
      <c r="A194" s="964" t="s">
        <v>348</v>
      </c>
      <c r="B194" s="964"/>
      <c r="C194" s="964"/>
      <c r="D194" s="964"/>
      <c r="E194" s="964"/>
      <c r="F194" s="964"/>
      <c r="G194" s="34">
        <f>G184+G187+G190</f>
        <v>0</v>
      </c>
      <c r="H194" s="34">
        <f>H184+H187+H190</f>
        <v>0</v>
      </c>
      <c r="I194" s="34">
        <f>I184+I187+I190</f>
        <v>0</v>
      </c>
      <c r="J194" s="34">
        <f>J184+J187+J190</f>
        <v>0</v>
      </c>
      <c r="K194" s="34">
        <f t="shared" si="75"/>
        <v>0</v>
      </c>
      <c r="L194" s="35">
        <f t="shared" si="47"/>
        <v>0</v>
      </c>
      <c r="M194" s="87"/>
      <c r="N194" s="34">
        <f>N184+N187+N190</f>
        <v>0</v>
      </c>
      <c r="O194" s="34">
        <f>O184+O187+O190</f>
        <v>0</v>
      </c>
      <c r="P194" s="34">
        <f>M194-O194</f>
        <v>0</v>
      </c>
      <c r="Q194" s="35">
        <f t="shared" si="77"/>
        <v>0</v>
      </c>
    </row>
    <row r="195" spans="1:17" ht="29.9" customHeight="1" x14ac:dyDescent="0.25">
      <c r="A195" s="128">
        <v>6</v>
      </c>
      <c r="B195" s="908" t="s">
        <v>349</v>
      </c>
      <c r="C195" s="908"/>
      <c r="D195" s="908"/>
      <c r="E195" s="908"/>
      <c r="F195" s="908"/>
      <c r="G195" s="908"/>
      <c r="H195" s="908"/>
      <c r="I195" s="80"/>
      <c r="J195" s="98"/>
      <c r="K195" s="160">
        <f t="shared" si="75"/>
        <v>0</v>
      </c>
      <c r="L195" s="161">
        <f t="shared" si="47"/>
        <v>0</v>
      </c>
      <c r="M195" s="87"/>
      <c r="N195" s="80"/>
      <c r="O195" s="98"/>
      <c r="P195" s="160">
        <f>M195-O195</f>
        <v>0</v>
      </c>
      <c r="Q195" s="161">
        <f t="shared" si="77"/>
        <v>0</v>
      </c>
    </row>
    <row r="196" spans="1:17" ht="13" x14ac:dyDescent="0.25">
      <c r="A196" s="20" t="s">
        <v>486</v>
      </c>
      <c r="B196" s="25" t="s">
        <v>350</v>
      </c>
      <c r="C196" s="25"/>
      <c r="D196" s="963"/>
      <c r="E196" s="963"/>
      <c r="F196" s="963"/>
      <c r="G196" s="26">
        <f>SUM(G197:G200)</f>
        <v>0</v>
      </c>
      <c r="H196" s="26">
        <f>SUM(H197:H200)</f>
        <v>0</v>
      </c>
      <c r="I196" s="26">
        <f>SUM(I197:I200)</f>
        <v>0</v>
      </c>
      <c r="J196" s="26">
        <f>SUM(J197:J200)</f>
        <v>0</v>
      </c>
      <c r="K196" s="36">
        <f t="shared" si="75"/>
        <v>0</v>
      </c>
      <c r="L196" s="37">
        <f t="shared" si="47"/>
        <v>0</v>
      </c>
      <c r="M196" s="87"/>
      <c r="N196" s="26">
        <f>SUM(N197:N200)</f>
        <v>0</v>
      </c>
      <c r="O196" s="26">
        <f>SUM(O197:O200)</f>
        <v>0</v>
      </c>
      <c r="P196" s="36">
        <f>H196-O196</f>
        <v>0</v>
      </c>
      <c r="Q196" s="37">
        <f t="shared" si="77"/>
        <v>0</v>
      </c>
    </row>
    <row r="197" spans="1:17" x14ac:dyDescent="0.25">
      <c r="A197" s="20" t="s">
        <v>487</v>
      </c>
      <c r="B197" s="102"/>
      <c r="C197" s="102"/>
      <c r="D197" s="86"/>
      <c r="E197" s="86"/>
      <c r="F197" s="85"/>
      <c r="G197" s="21">
        <f t="shared" ref="G197:G200" si="91">E197*F197</f>
        <v>0</v>
      </c>
      <c r="H197" s="156">
        <f>G197*'Consolidated Budget(old one)'!$I$10</f>
        <v>0</v>
      </c>
      <c r="I197" s="88"/>
      <c r="J197" s="88"/>
      <c r="K197" s="22">
        <f t="shared" si="75"/>
        <v>0</v>
      </c>
      <c r="L197" s="23">
        <f t="shared" si="47"/>
        <v>0</v>
      </c>
      <c r="M197" s="87"/>
      <c r="N197" s="88"/>
      <c r="O197" s="88"/>
      <c r="P197" s="22">
        <f>$H197-O197</f>
        <v>0</v>
      </c>
      <c r="Q197" s="23">
        <f t="shared" si="77"/>
        <v>0</v>
      </c>
    </row>
    <row r="198" spans="1:17" x14ac:dyDescent="0.25">
      <c r="A198" s="20" t="s">
        <v>488</v>
      </c>
      <c r="B198" s="102"/>
      <c r="C198" s="102"/>
      <c r="D198" s="86"/>
      <c r="E198" s="86"/>
      <c r="F198" s="85"/>
      <c r="G198" s="21">
        <f t="shared" si="91"/>
        <v>0</v>
      </c>
      <c r="H198" s="156">
        <f>G198*'Consolidated Budget(old one)'!$I$10</f>
        <v>0</v>
      </c>
      <c r="I198" s="88"/>
      <c r="J198" s="88"/>
      <c r="K198" s="22">
        <f t="shared" si="75"/>
        <v>0</v>
      </c>
      <c r="L198" s="23">
        <f t="shared" si="47"/>
        <v>0</v>
      </c>
      <c r="M198" s="87"/>
      <c r="N198" s="88"/>
      <c r="O198" s="88"/>
      <c r="P198" s="22">
        <f>$H198-O198</f>
        <v>0</v>
      </c>
      <c r="Q198" s="23">
        <f t="shared" si="77"/>
        <v>0</v>
      </c>
    </row>
    <row r="199" spans="1:17" x14ac:dyDescent="0.25">
      <c r="A199" s="20" t="s">
        <v>489</v>
      </c>
      <c r="B199" s="102"/>
      <c r="C199" s="102"/>
      <c r="D199" s="86"/>
      <c r="E199" s="86"/>
      <c r="F199" s="85"/>
      <c r="G199" s="21">
        <f t="shared" si="91"/>
        <v>0</v>
      </c>
      <c r="H199" s="156">
        <f>G199*'Consolidated Budget(old one)'!$I$10</f>
        <v>0</v>
      </c>
      <c r="I199" s="88"/>
      <c r="J199" s="88"/>
      <c r="K199" s="22">
        <f t="shared" si="75"/>
        <v>0</v>
      </c>
      <c r="L199" s="23">
        <f t="shared" si="47"/>
        <v>0</v>
      </c>
      <c r="M199" s="87"/>
      <c r="N199" s="88"/>
      <c r="O199" s="88"/>
      <c r="P199" s="22">
        <f>$H199-O199</f>
        <v>0</v>
      </c>
      <c r="Q199" s="23">
        <f t="shared" si="77"/>
        <v>0</v>
      </c>
    </row>
    <row r="200" spans="1:17" ht="35.9" customHeight="1" x14ac:dyDescent="0.25">
      <c r="A200" s="44">
        <v>6.5</v>
      </c>
      <c r="B200" s="102"/>
      <c r="C200" s="102"/>
      <c r="D200" s="86"/>
      <c r="E200" s="86"/>
      <c r="F200" s="85"/>
      <c r="G200" s="21">
        <f t="shared" si="91"/>
        <v>0</v>
      </c>
      <c r="H200" s="156">
        <f>G200*'Consolidated Budget(old one)'!$I$10</f>
        <v>0</v>
      </c>
      <c r="I200" s="88"/>
      <c r="J200" s="88"/>
      <c r="K200" s="22">
        <f t="shared" si="75"/>
        <v>0</v>
      </c>
      <c r="L200" s="23">
        <f t="shared" si="47"/>
        <v>0</v>
      </c>
      <c r="M200" s="87"/>
      <c r="N200" s="88"/>
      <c r="O200" s="88"/>
      <c r="P200" s="22">
        <f>$H200-O200</f>
        <v>0</v>
      </c>
      <c r="Q200" s="23">
        <f t="shared" si="77"/>
        <v>0</v>
      </c>
    </row>
    <row r="201" spans="1:17" ht="22.4" customHeight="1" x14ac:dyDescent="0.25">
      <c r="A201" s="964" t="s">
        <v>351</v>
      </c>
      <c r="B201" s="964"/>
      <c r="C201" s="964"/>
      <c r="D201" s="964"/>
      <c r="E201" s="964"/>
      <c r="F201" s="964"/>
      <c r="G201" s="34">
        <f>G196</f>
        <v>0</v>
      </c>
      <c r="H201" s="34">
        <f>H196</f>
        <v>0</v>
      </c>
      <c r="I201" s="34">
        <f>I196</f>
        <v>0</v>
      </c>
      <c r="J201" s="34">
        <f>J196</f>
        <v>0</v>
      </c>
      <c r="K201" s="34">
        <f t="shared" si="75"/>
        <v>0</v>
      </c>
      <c r="L201" s="35">
        <f t="shared" ref="L201:L219" si="92">IFERROR(K201/$H201,0)</f>
        <v>0</v>
      </c>
      <c r="M201" s="87"/>
      <c r="N201" s="34">
        <f>N196</f>
        <v>0</v>
      </c>
      <c r="O201" s="34">
        <f>O196</f>
        <v>0</v>
      </c>
      <c r="P201" s="34">
        <f>M201-O201</f>
        <v>0</v>
      </c>
      <c r="Q201" s="35">
        <f t="shared" si="77"/>
        <v>0</v>
      </c>
    </row>
    <row r="202" spans="1:17" s="78" customFormat="1" ht="33" customHeight="1" x14ac:dyDescent="0.25">
      <c r="A202" s="906" t="s">
        <v>352</v>
      </c>
      <c r="B202" s="906"/>
      <c r="C202" s="906"/>
      <c r="D202" s="906"/>
      <c r="E202" s="906"/>
      <c r="F202" s="906"/>
      <c r="G202" s="45">
        <f>G34+G162+G173+G182+G194+G201</f>
        <v>0</v>
      </c>
      <c r="H202" s="45">
        <f>H34+H162+H173+H182+H194+H201</f>
        <v>0</v>
      </c>
      <c r="I202" s="19">
        <f>I34+I162+I173+I182+I194+I201</f>
        <v>0</v>
      </c>
      <c r="J202" s="19">
        <f>J34+J162+J173+J182+J194+J201</f>
        <v>0</v>
      </c>
      <c r="K202" s="19">
        <f t="shared" si="75"/>
        <v>0</v>
      </c>
      <c r="L202" s="46">
        <f t="shared" si="92"/>
        <v>0</v>
      </c>
      <c r="M202" s="87"/>
      <c r="N202" s="45">
        <f>N34+N162+N173+N182+N194+N201</f>
        <v>0</v>
      </c>
      <c r="O202" s="45">
        <f>O34+O162+O173+O182+O194+O201</f>
        <v>0</v>
      </c>
      <c r="P202" s="47">
        <f>M202-O202</f>
        <v>0</v>
      </c>
      <c r="Q202" s="46">
        <f t="shared" si="77"/>
        <v>0</v>
      </c>
    </row>
    <row r="203" spans="1:17" s="78" customFormat="1" ht="15" customHeight="1" x14ac:dyDescent="0.25">
      <c r="B203" s="187"/>
      <c r="C203" s="187"/>
      <c r="D203" s="103"/>
      <c r="E203" s="103"/>
      <c r="F203" s="103"/>
      <c r="G203" s="104"/>
      <c r="H203" s="104"/>
      <c r="I203" s="105"/>
      <c r="J203" s="106"/>
      <c r="K203" s="162">
        <f t="shared" si="75"/>
        <v>0</v>
      </c>
      <c r="L203" s="163">
        <f t="shared" si="92"/>
        <v>0</v>
      </c>
      <c r="M203" s="87"/>
      <c r="N203" s="105"/>
      <c r="O203" s="106"/>
      <c r="P203" s="162">
        <f>M203-O203</f>
        <v>0</v>
      </c>
      <c r="Q203" s="163">
        <f t="shared" si="77"/>
        <v>0</v>
      </c>
    </row>
    <row r="204" spans="1:17" s="78" customFormat="1" ht="33" customHeight="1" x14ac:dyDescent="0.25">
      <c r="A204" s="973" t="s">
        <v>353</v>
      </c>
      <c r="B204" s="973"/>
      <c r="C204" s="973"/>
      <c r="D204" s="973"/>
      <c r="E204" s="973"/>
      <c r="F204" s="973"/>
      <c r="G204" s="973"/>
      <c r="H204" s="973"/>
      <c r="I204" s="107"/>
      <c r="J204" s="108"/>
      <c r="K204" s="109"/>
      <c r="L204" s="110"/>
      <c r="M204" s="87"/>
      <c r="N204" s="107"/>
      <c r="O204" s="108"/>
      <c r="P204" s="109"/>
      <c r="Q204" s="110"/>
    </row>
    <row r="205" spans="1:17" ht="29.9" customHeight="1" x14ac:dyDescent="0.25">
      <c r="A205" s="79"/>
      <c r="B205" s="908" t="s">
        <v>354</v>
      </c>
      <c r="C205" s="908"/>
      <c r="D205" s="908"/>
      <c r="E205" s="908"/>
      <c r="F205" s="908"/>
      <c r="G205" s="908"/>
      <c r="H205" s="908"/>
      <c r="I205" s="80"/>
      <c r="J205" s="98"/>
      <c r="K205" s="160">
        <f t="shared" ref="K205:K219" si="93">H205-J205</f>
        <v>0</v>
      </c>
      <c r="L205" s="161">
        <f t="shared" ref="L205" si="94">IFERROR(K205/$H205,0)</f>
        <v>0</v>
      </c>
      <c r="M205" s="87"/>
      <c r="N205" s="80"/>
      <c r="O205" s="98"/>
      <c r="P205" s="160">
        <f>M205-O205</f>
        <v>0</v>
      </c>
      <c r="Q205" s="161">
        <f t="shared" ref="Q205:Q219" si="95">IFERROR(P205/$H205,0)</f>
        <v>0</v>
      </c>
    </row>
    <row r="206" spans="1:17" ht="20.149999999999999" customHeight="1" x14ac:dyDescent="0.25">
      <c r="A206" s="90"/>
      <c r="B206" s="25" t="s">
        <v>355</v>
      </c>
      <c r="C206" s="25"/>
      <c r="D206" s="963"/>
      <c r="E206" s="963"/>
      <c r="F206" s="963"/>
      <c r="G206" s="26">
        <f t="shared" ref="G206:H206" si="96">SUM(G207:G210)</f>
        <v>0</v>
      </c>
      <c r="H206" s="26">
        <f t="shared" si="96"/>
        <v>0</v>
      </c>
      <c r="I206" s="26">
        <f t="shared" ref="I206:J206" si="97">SUM(I207:I210)</f>
        <v>0</v>
      </c>
      <c r="J206" s="26">
        <f t="shared" si="97"/>
        <v>0</v>
      </c>
      <c r="K206" s="36">
        <f t="shared" si="93"/>
        <v>0</v>
      </c>
      <c r="L206" s="37">
        <f t="shared" si="92"/>
        <v>0</v>
      </c>
      <c r="M206" s="87"/>
      <c r="N206" s="26">
        <f t="shared" ref="N206:O206" si="98">SUM(N207:N210)</f>
        <v>0</v>
      </c>
      <c r="O206" s="26">
        <f t="shared" si="98"/>
        <v>2000</v>
      </c>
      <c r="P206" s="36">
        <f>H206-O206</f>
        <v>-2000</v>
      </c>
      <c r="Q206" s="37">
        <f t="shared" si="95"/>
        <v>0</v>
      </c>
    </row>
    <row r="207" spans="1:17" x14ac:dyDescent="0.25">
      <c r="A207" s="84"/>
      <c r="B207" s="111"/>
      <c r="C207" s="111"/>
      <c r="D207" s="93"/>
      <c r="E207" s="93"/>
      <c r="F207" s="92"/>
      <c r="G207" s="21">
        <f t="shared" ref="G207:G210" si="99">E207*F207</f>
        <v>0</v>
      </c>
      <c r="H207" s="156">
        <f>G207*'Consolidated Budget(old one)'!$I$10</f>
        <v>0</v>
      </c>
      <c r="I207" s="88"/>
      <c r="J207" s="88"/>
      <c r="K207" s="30">
        <f t="shared" si="93"/>
        <v>0</v>
      </c>
      <c r="L207" s="31">
        <f t="shared" si="92"/>
        <v>0</v>
      </c>
      <c r="M207" s="87"/>
      <c r="N207" s="88"/>
      <c r="O207" s="88">
        <v>2000</v>
      </c>
      <c r="P207" s="22">
        <f>$H207-O207</f>
        <v>-2000</v>
      </c>
      <c r="Q207" s="23">
        <f t="shared" si="95"/>
        <v>0</v>
      </c>
    </row>
    <row r="208" spans="1:17" x14ac:dyDescent="0.25">
      <c r="A208" s="84"/>
      <c r="B208" s="111"/>
      <c r="C208" s="111"/>
      <c r="D208" s="93"/>
      <c r="E208" s="93"/>
      <c r="F208" s="92"/>
      <c r="G208" s="21">
        <f t="shared" si="99"/>
        <v>0</v>
      </c>
      <c r="H208" s="156">
        <f>G208*'Consolidated Budget(old one)'!$I$10</f>
        <v>0</v>
      </c>
      <c r="I208" s="88"/>
      <c r="J208" s="88"/>
      <c r="K208" s="30">
        <f t="shared" si="93"/>
        <v>0</v>
      </c>
      <c r="L208" s="31">
        <f t="shared" si="92"/>
        <v>0</v>
      </c>
      <c r="M208" s="87"/>
      <c r="N208" s="88"/>
      <c r="O208" s="88"/>
      <c r="P208" s="22">
        <f>$H208-O208</f>
        <v>0</v>
      </c>
      <c r="Q208" s="23">
        <f t="shared" si="95"/>
        <v>0</v>
      </c>
    </row>
    <row r="209" spans="1:17" x14ac:dyDescent="0.25">
      <c r="A209" s="84"/>
      <c r="B209" s="111"/>
      <c r="C209" s="111"/>
      <c r="D209" s="93"/>
      <c r="E209" s="93"/>
      <c r="F209" s="92"/>
      <c r="G209" s="21">
        <f t="shared" si="99"/>
        <v>0</v>
      </c>
      <c r="H209" s="156">
        <f>G209*'Consolidated Budget(old one)'!$I$10</f>
        <v>0</v>
      </c>
      <c r="I209" s="88"/>
      <c r="J209" s="88"/>
      <c r="K209" s="30">
        <f t="shared" si="93"/>
        <v>0</v>
      </c>
      <c r="L209" s="31">
        <f t="shared" si="92"/>
        <v>0</v>
      </c>
      <c r="M209" s="87"/>
      <c r="N209" s="88"/>
      <c r="O209" s="88"/>
      <c r="P209" s="22">
        <f>$H209-O209</f>
        <v>0</v>
      </c>
      <c r="Q209" s="23">
        <f t="shared" si="95"/>
        <v>0</v>
      </c>
    </row>
    <row r="210" spans="1:17" x14ac:dyDescent="0.25">
      <c r="A210" s="84"/>
      <c r="B210" s="111"/>
      <c r="C210" s="111"/>
      <c r="D210" s="93"/>
      <c r="E210" s="93"/>
      <c r="F210" s="92"/>
      <c r="G210" s="21">
        <f t="shared" si="99"/>
        <v>0</v>
      </c>
      <c r="H210" s="156">
        <f>G210*'Consolidated Budget(old one)'!$I$10</f>
        <v>0</v>
      </c>
      <c r="I210" s="88"/>
      <c r="J210" s="88"/>
      <c r="K210" s="30">
        <f t="shared" si="93"/>
        <v>0</v>
      </c>
      <c r="L210" s="31">
        <f t="shared" si="92"/>
        <v>0</v>
      </c>
      <c r="M210" s="87"/>
      <c r="N210" s="88"/>
      <c r="O210" s="88"/>
      <c r="P210" s="22">
        <f>$H210-O210</f>
        <v>0</v>
      </c>
      <c r="Q210" s="23">
        <f t="shared" si="95"/>
        <v>0</v>
      </c>
    </row>
    <row r="211" spans="1:17" ht="13" x14ac:dyDescent="0.25">
      <c r="A211" s="90"/>
      <c r="B211" s="25" t="s">
        <v>59</v>
      </c>
      <c r="C211" s="25"/>
      <c r="D211" s="963"/>
      <c r="E211" s="963"/>
      <c r="F211" s="963"/>
      <c r="G211" s="26">
        <f>SUM(G212:G217)</f>
        <v>0</v>
      </c>
      <c r="H211" s="26">
        <f>SUM(H212:H217)</f>
        <v>0</v>
      </c>
      <c r="I211" s="26">
        <f>SUM(I212:I217)</f>
        <v>0</v>
      </c>
      <c r="J211" s="26">
        <f>SUM(J212:J217)</f>
        <v>0</v>
      </c>
      <c r="K211" s="36">
        <f t="shared" si="93"/>
        <v>0</v>
      </c>
      <c r="L211" s="37">
        <f t="shared" si="92"/>
        <v>0</v>
      </c>
      <c r="M211" s="87"/>
      <c r="N211" s="26">
        <f>SUM(N212:N217)</f>
        <v>0</v>
      </c>
      <c r="O211" s="26">
        <f>SUM(O212:O217)</f>
        <v>200</v>
      </c>
      <c r="P211" s="36">
        <f>H211-O211</f>
        <v>-200</v>
      </c>
      <c r="Q211" s="37">
        <f t="shared" si="95"/>
        <v>0</v>
      </c>
    </row>
    <row r="212" spans="1:17" x14ac:dyDescent="0.25">
      <c r="A212" s="84"/>
      <c r="B212" s="111"/>
      <c r="C212" s="111"/>
      <c r="D212" s="93"/>
      <c r="E212" s="93"/>
      <c r="F212" s="92"/>
      <c r="G212" s="21">
        <f t="shared" ref="G212:G217" si="100">E212*F212</f>
        <v>0</v>
      </c>
      <c r="H212" s="156">
        <f>G212*'Consolidated Budget(old one)'!$I$10</f>
        <v>0</v>
      </c>
      <c r="I212" s="88"/>
      <c r="J212" s="88"/>
      <c r="K212" s="30">
        <f t="shared" si="93"/>
        <v>0</v>
      </c>
      <c r="L212" s="31">
        <f t="shared" si="92"/>
        <v>0</v>
      </c>
      <c r="M212" s="87"/>
      <c r="N212" s="88"/>
      <c r="O212" s="88">
        <v>200</v>
      </c>
      <c r="P212" s="22">
        <f t="shared" ref="P212:P217" si="101">$H212-O212</f>
        <v>-200</v>
      </c>
      <c r="Q212" s="23">
        <f t="shared" si="95"/>
        <v>0</v>
      </c>
    </row>
    <row r="213" spans="1:17" x14ac:dyDescent="0.25">
      <c r="A213" s="84"/>
      <c r="B213" s="111"/>
      <c r="C213" s="111"/>
      <c r="D213" s="93"/>
      <c r="E213" s="93"/>
      <c r="F213" s="92"/>
      <c r="G213" s="21">
        <f t="shared" si="100"/>
        <v>0</v>
      </c>
      <c r="H213" s="156">
        <f>G213*'Consolidated Budget(old one)'!$I$10</f>
        <v>0</v>
      </c>
      <c r="I213" s="88"/>
      <c r="J213" s="88"/>
      <c r="K213" s="30">
        <f t="shared" si="93"/>
        <v>0</v>
      </c>
      <c r="L213" s="31">
        <f t="shared" si="92"/>
        <v>0</v>
      </c>
      <c r="M213" s="87"/>
      <c r="N213" s="88"/>
      <c r="O213" s="88"/>
      <c r="P213" s="22">
        <f t="shared" si="101"/>
        <v>0</v>
      </c>
      <c r="Q213" s="23">
        <f t="shared" si="95"/>
        <v>0</v>
      </c>
    </row>
    <row r="214" spans="1:17" x14ac:dyDescent="0.25">
      <c r="A214" s="84"/>
      <c r="B214" s="111"/>
      <c r="C214" s="111"/>
      <c r="D214" s="93"/>
      <c r="E214" s="93"/>
      <c r="F214" s="92"/>
      <c r="G214" s="21">
        <f t="shared" si="100"/>
        <v>0</v>
      </c>
      <c r="H214" s="156">
        <f>G214*'Consolidated Budget(old one)'!$I$10</f>
        <v>0</v>
      </c>
      <c r="I214" s="88"/>
      <c r="J214" s="88"/>
      <c r="K214" s="30">
        <f t="shared" si="93"/>
        <v>0</v>
      </c>
      <c r="L214" s="31">
        <f t="shared" si="92"/>
        <v>0</v>
      </c>
      <c r="M214" s="87"/>
      <c r="N214" s="88"/>
      <c r="O214" s="88"/>
      <c r="P214" s="22">
        <f t="shared" si="101"/>
        <v>0</v>
      </c>
      <c r="Q214" s="23">
        <f t="shared" si="95"/>
        <v>0</v>
      </c>
    </row>
    <row r="215" spans="1:17" x14ac:dyDescent="0.25">
      <c r="A215" s="84"/>
      <c r="B215" s="111"/>
      <c r="C215" s="111"/>
      <c r="D215" s="93"/>
      <c r="E215" s="93"/>
      <c r="F215" s="92"/>
      <c r="G215" s="21">
        <f t="shared" si="100"/>
        <v>0</v>
      </c>
      <c r="H215" s="156">
        <f>G215*'Consolidated Budget(old one)'!$I$10</f>
        <v>0</v>
      </c>
      <c r="I215" s="88"/>
      <c r="J215" s="88"/>
      <c r="K215" s="30">
        <f t="shared" si="93"/>
        <v>0</v>
      </c>
      <c r="L215" s="31">
        <f t="shared" si="92"/>
        <v>0</v>
      </c>
      <c r="M215" s="87"/>
      <c r="N215" s="88"/>
      <c r="O215" s="88"/>
      <c r="P215" s="22">
        <f t="shared" si="101"/>
        <v>0</v>
      </c>
      <c r="Q215" s="23">
        <f t="shared" si="95"/>
        <v>0</v>
      </c>
    </row>
    <row r="216" spans="1:17" x14ac:dyDescent="0.25">
      <c r="A216" s="84"/>
      <c r="B216" s="111"/>
      <c r="C216" s="111"/>
      <c r="D216" s="93"/>
      <c r="E216" s="93"/>
      <c r="F216" s="92"/>
      <c r="G216" s="21">
        <f t="shared" si="100"/>
        <v>0</v>
      </c>
      <c r="H216" s="156">
        <f>G216*'Consolidated Budget(old one)'!$I$10</f>
        <v>0</v>
      </c>
      <c r="I216" s="88"/>
      <c r="J216" s="88"/>
      <c r="K216" s="30">
        <f t="shared" si="93"/>
        <v>0</v>
      </c>
      <c r="L216" s="31">
        <f t="shared" si="92"/>
        <v>0</v>
      </c>
      <c r="M216" s="87"/>
      <c r="N216" s="88"/>
      <c r="O216" s="88"/>
      <c r="P216" s="22">
        <f t="shared" si="101"/>
        <v>0</v>
      </c>
      <c r="Q216" s="23">
        <f t="shared" si="95"/>
        <v>0</v>
      </c>
    </row>
    <row r="217" spans="1:17" x14ac:dyDescent="0.25">
      <c r="A217" s="112"/>
      <c r="B217" s="188"/>
      <c r="C217" s="188"/>
      <c r="D217" s="93"/>
      <c r="E217" s="93"/>
      <c r="F217" s="92"/>
      <c r="G217" s="21">
        <f t="shared" si="100"/>
        <v>0</v>
      </c>
      <c r="H217" s="156">
        <f>G217*'Consolidated Budget(old one)'!$I$10</f>
        <v>0</v>
      </c>
      <c r="I217" s="97"/>
      <c r="J217" s="97"/>
      <c r="K217" s="39">
        <f t="shared" si="93"/>
        <v>0</v>
      </c>
      <c r="L217" s="40">
        <f t="shared" si="92"/>
        <v>0</v>
      </c>
      <c r="M217" s="87"/>
      <c r="N217" s="97"/>
      <c r="O217" s="97"/>
      <c r="P217" s="22">
        <f t="shared" si="101"/>
        <v>0</v>
      </c>
      <c r="Q217" s="23">
        <f t="shared" si="95"/>
        <v>0</v>
      </c>
    </row>
    <row r="218" spans="1:17" ht="22.4" customHeight="1" x14ac:dyDescent="0.25">
      <c r="A218" s="964" t="s">
        <v>357</v>
      </c>
      <c r="B218" s="964"/>
      <c r="C218" s="964"/>
      <c r="D218" s="964"/>
      <c r="E218" s="964"/>
      <c r="F218" s="964"/>
      <c r="G218" s="34">
        <f>G206+G211</f>
        <v>0</v>
      </c>
      <c r="H218" s="34">
        <f>H206+H211</f>
        <v>0</v>
      </c>
      <c r="I218" s="34">
        <f>I213</f>
        <v>0</v>
      </c>
      <c r="J218" s="34">
        <f>J213</f>
        <v>0</v>
      </c>
      <c r="K218" s="34">
        <f t="shared" si="93"/>
        <v>0</v>
      </c>
      <c r="L218" s="35">
        <f t="shared" si="92"/>
        <v>0</v>
      </c>
      <c r="M218" s="87"/>
      <c r="N218" s="34">
        <f>N213</f>
        <v>0</v>
      </c>
      <c r="O218" s="34">
        <f>O213</f>
        <v>0</v>
      </c>
      <c r="P218" s="34">
        <f>M218-O218</f>
        <v>0</v>
      </c>
      <c r="Q218" s="35">
        <f t="shared" si="95"/>
        <v>0</v>
      </c>
    </row>
    <row r="219" spans="1:17" s="78" customFormat="1" ht="33" customHeight="1" x14ac:dyDescent="0.25">
      <c r="A219" s="905" t="s">
        <v>358</v>
      </c>
      <c r="B219" s="906"/>
      <c r="C219" s="906"/>
      <c r="D219" s="906"/>
      <c r="E219" s="906"/>
      <c r="F219" s="906"/>
      <c r="G219" s="48">
        <f>G218</f>
        <v>0</v>
      </c>
      <c r="H219" s="48">
        <f>H218</f>
        <v>0</v>
      </c>
      <c r="I219" s="47">
        <f>I206+I211</f>
        <v>0</v>
      </c>
      <c r="J219" s="47">
        <f>J206+J211</f>
        <v>0</v>
      </c>
      <c r="K219" s="19">
        <f t="shared" si="93"/>
        <v>0</v>
      </c>
      <c r="L219" s="46">
        <f t="shared" si="92"/>
        <v>0</v>
      </c>
      <c r="M219" s="87"/>
      <c r="N219" s="47">
        <f>N206+N211</f>
        <v>0</v>
      </c>
      <c r="O219" s="47">
        <f>O206+O211</f>
        <v>2200</v>
      </c>
      <c r="P219" s="19">
        <f>M219-O219</f>
        <v>-2200</v>
      </c>
      <c r="Q219" s="46">
        <f t="shared" si="95"/>
        <v>0</v>
      </c>
    </row>
    <row r="220" spans="1:17" ht="27" customHeight="1" x14ac:dyDescent="0.25">
      <c r="A220" s="975" t="s">
        <v>403</v>
      </c>
      <c r="B220" s="975"/>
      <c r="C220" s="975"/>
      <c r="D220" s="975"/>
      <c r="E220" s="975"/>
      <c r="F220" s="975"/>
      <c r="G220" s="125">
        <f>IFERROR(G219/G221,0)</f>
        <v>0</v>
      </c>
      <c r="H220" s="206">
        <f>IFERROR(H219/H221,0)</f>
        <v>0</v>
      </c>
      <c r="I220" s="114"/>
      <c r="J220" s="114"/>
      <c r="K220" s="114"/>
      <c r="L220" s="115"/>
      <c r="M220" s="87"/>
      <c r="N220" s="114"/>
      <c r="O220" s="114"/>
      <c r="P220" s="114"/>
      <c r="Q220" s="115"/>
    </row>
    <row r="221" spans="1:17" ht="26.15" customHeight="1" x14ac:dyDescent="0.25">
      <c r="A221" s="974" t="s">
        <v>360</v>
      </c>
      <c r="B221" s="974"/>
      <c r="C221" s="974"/>
      <c r="D221" s="974"/>
      <c r="E221" s="974"/>
      <c r="F221" s="974"/>
      <c r="G221" s="49"/>
      <c r="H221" s="50"/>
      <c r="I221" s="49"/>
      <c r="J221" s="49"/>
      <c r="K221" s="49"/>
      <c r="L221" s="49"/>
      <c r="M221" s="87"/>
      <c r="N221" s="49"/>
      <c r="O221" s="49"/>
      <c r="P221" s="49"/>
      <c r="Q221" s="49"/>
    </row>
    <row r="222" spans="1:17" ht="22.4" customHeight="1" x14ac:dyDescent="0.25">
      <c r="A222" s="974" t="s">
        <v>490</v>
      </c>
      <c r="B222" s="974"/>
      <c r="C222" s="974"/>
      <c r="D222" s="974"/>
      <c r="E222" s="974"/>
      <c r="F222" s="974"/>
      <c r="G222" s="49"/>
      <c r="H222" s="50"/>
      <c r="I222" s="49"/>
      <c r="J222" s="49"/>
      <c r="K222" s="49"/>
      <c r="L222" s="49"/>
      <c r="M222" s="87"/>
      <c r="N222" s="49"/>
      <c r="O222" s="49"/>
      <c r="P222" s="49"/>
      <c r="Q222" s="49"/>
    </row>
    <row r="223" spans="1:17" ht="22.4" customHeight="1" x14ac:dyDescent="0.25">
      <c r="A223" s="974" t="s">
        <v>490</v>
      </c>
      <c r="B223" s="974"/>
      <c r="C223" s="974"/>
      <c r="D223" s="974"/>
      <c r="E223" s="974"/>
      <c r="F223" s="974"/>
      <c r="G223" s="49"/>
      <c r="H223" s="50"/>
      <c r="I223" s="49"/>
      <c r="J223" s="49"/>
      <c r="K223" s="49"/>
      <c r="L223" s="49"/>
      <c r="M223" s="87"/>
      <c r="N223" s="49"/>
      <c r="O223" s="49"/>
      <c r="P223" s="49"/>
      <c r="Q223" s="49"/>
    </row>
    <row r="224" spans="1:17" ht="42.65" customHeight="1" x14ac:dyDescent="0.25">
      <c r="A224" s="920" t="s">
        <v>491</v>
      </c>
      <c r="B224" s="920"/>
      <c r="C224" s="920"/>
      <c r="D224" s="920"/>
      <c r="E224" s="920"/>
      <c r="F224" s="920"/>
      <c r="G224" s="126">
        <f>SUM(G221:G222)</f>
        <v>0</v>
      </c>
      <c r="H224" s="207">
        <f>SUM(H221:H222)</f>
        <v>0</v>
      </c>
      <c r="I224" s="51">
        <f>SUM(I221:I222)</f>
        <v>0</v>
      </c>
      <c r="J224" s="51">
        <f>SUM(J221:J222)</f>
        <v>0</v>
      </c>
      <c r="K224" s="51">
        <f>H224-J224</f>
        <v>0</v>
      </c>
      <c r="L224" s="53">
        <f t="shared" ref="L224" si="102">IFERROR(K224/$H224,0)</f>
        <v>0</v>
      </c>
      <c r="M224" s="87"/>
      <c r="N224" s="51">
        <f>SUM(N221:N222)</f>
        <v>0</v>
      </c>
      <c r="O224" s="54">
        <f>SUM(O221:O222)</f>
        <v>0</v>
      </c>
      <c r="P224" s="54">
        <f>H224-O224</f>
        <v>0</v>
      </c>
      <c r="Q224" s="52">
        <f t="shared" ref="Q224" si="103">IFERROR(P224/$H224,0)</f>
        <v>0</v>
      </c>
    </row>
    <row r="225" spans="1:8" ht="56.9" customHeight="1" x14ac:dyDescent="0.25">
      <c r="A225" s="909" t="s">
        <v>404</v>
      </c>
      <c r="B225" s="909"/>
      <c r="C225" s="909"/>
      <c r="D225" s="909"/>
      <c r="E225" s="909"/>
      <c r="F225" s="909"/>
      <c r="G225" s="127"/>
      <c r="H225" s="208"/>
    </row>
    <row r="250" spans="8:8" s="121" customFormat="1" x14ac:dyDescent="0.25">
      <c r="H250" s="113" t="e">
        <f>H249-#REF!</f>
        <v>#REF!</v>
      </c>
    </row>
    <row r="281" spans="8:10" s="121" customFormat="1" x14ac:dyDescent="0.25">
      <c r="H281" s="113"/>
      <c r="I281" s="234"/>
      <c r="J281" s="234">
        <f>J280*$B$10</f>
        <v>0</v>
      </c>
    </row>
    <row r="282" spans="8:10" s="121" customFormat="1" x14ac:dyDescent="0.25">
      <c r="H282" s="113"/>
      <c r="I282" s="234"/>
      <c r="J282" s="234"/>
    </row>
    <row r="283" spans="8:10" s="121" customFormat="1" x14ac:dyDescent="0.25">
      <c r="H283" s="113" t="e">
        <f>H282-#REF!</f>
        <v>#REF!</v>
      </c>
      <c r="I283" s="234"/>
      <c r="J283" s="234"/>
    </row>
  </sheetData>
  <sheetProtection insertHyperlinks="0" sort="0" autoFilter="0"/>
  <mergeCells count="78">
    <mergeCell ref="D190:F190"/>
    <mergeCell ref="A194:F194"/>
    <mergeCell ref="B195:H195"/>
    <mergeCell ref="D196:F196"/>
    <mergeCell ref="B183:H183"/>
    <mergeCell ref="D184:F184"/>
    <mergeCell ref="A173:F173"/>
    <mergeCell ref="B174:H174"/>
    <mergeCell ref="D175:F175"/>
    <mergeCell ref="A182:F182"/>
    <mergeCell ref="D187:F187"/>
    <mergeCell ref="B163:H163"/>
    <mergeCell ref="D164:F164"/>
    <mergeCell ref="A224:F224"/>
    <mergeCell ref="A225:F225"/>
    <mergeCell ref="A202:F202"/>
    <mergeCell ref="A204:H204"/>
    <mergeCell ref="B205:H205"/>
    <mergeCell ref="D206:F206"/>
    <mergeCell ref="D211:F211"/>
    <mergeCell ref="A218:F218"/>
    <mergeCell ref="A223:F223"/>
    <mergeCell ref="A219:F219"/>
    <mergeCell ref="A220:F220"/>
    <mergeCell ref="A221:F221"/>
    <mergeCell ref="A222:F222"/>
    <mergeCell ref="A201:F201"/>
    <mergeCell ref="D168:F168"/>
    <mergeCell ref="D135:F135"/>
    <mergeCell ref="D36:F36"/>
    <mergeCell ref="D45:F45"/>
    <mergeCell ref="D54:F54"/>
    <mergeCell ref="D63:F63"/>
    <mergeCell ref="D72:F72"/>
    <mergeCell ref="D81:F81"/>
    <mergeCell ref="D90:F90"/>
    <mergeCell ref="D99:F99"/>
    <mergeCell ref="D108:F108"/>
    <mergeCell ref="D117:F117"/>
    <mergeCell ref="D126:F126"/>
    <mergeCell ref="D144:F144"/>
    <mergeCell ref="D153:F153"/>
    <mergeCell ref="A162:F162"/>
    <mergeCell ref="B35:H35"/>
    <mergeCell ref="I13:M13"/>
    <mergeCell ref="N13:R13"/>
    <mergeCell ref="I14:J14"/>
    <mergeCell ref="M14:M15"/>
    <mergeCell ref="N14:O14"/>
    <mergeCell ref="R14:R15"/>
    <mergeCell ref="G13:H14"/>
    <mergeCell ref="A17:H17"/>
    <mergeCell ref="B18:H18"/>
    <mergeCell ref="D20:F20"/>
    <mergeCell ref="D27:F27"/>
    <mergeCell ref="A34:F34"/>
    <mergeCell ref="A13:B15"/>
    <mergeCell ref="D13:D15"/>
    <mergeCell ref="E13:E15"/>
    <mergeCell ref="A2:B2"/>
    <mergeCell ref="A3:B3"/>
    <mergeCell ref="A4:B4"/>
    <mergeCell ref="C2:K2"/>
    <mergeCell ref="C4:K4"/>
    <mergeCell ref="C3:K3"/>
    <mergeCell ref="H8:K8"/>
    <mergeCell ref="H9:K9"/>
    <mergeCell ref="G5:K5"/>
    <mergeCell ref="F13:F14"/>
    <mergeCell ref="C13:C15"/>
    <mergeCell ref="D7:F7"/>
    <mergeCell ref="D8:F8"/>
    <mergeCell ref="D9:F9"/>
    <mergeCell ref="A6:F6"/>
    <mergeCell ref="A5:B5"/>
    <mergeCell ref="C5:F5"/>
    <mergeCell ref="H6:K6"/>
    <mergeCell ref="H7:K7"/>
  </mergeCells>
  <conditionalFormatting sqref="G220:H220">
    <cfRule type="cellIs" dxfId="33" priority="29" operator="greaterThan">
      <formula>0.15</formula>
    </cfRule>
  </conditionalFormatting>
  <conditionalFormatting sqref="L11:L13 L16:L201 L203:L218 L220:L223 L225:L1048576">
    <cfRule type="cellIs" dxfId="32" priority="37" operator="lessThan">
      <formula>-110</formula>
    </cfRule>
    <cfRule type="cellIs" dxfId="31" priority="38" operator="greaterThan">
      <formula>110</formula>
    </cfRule>
    <cfRule type="cellIs" dxfId="30" priority="39" operator="greaterThan">
      <formula>1.1</formula>
    </cfRule>
  </conditionalFormatting>
  <conditionalFormatting sqref="Q34">
    <cfRule type="cellIs" dxfId="29" priority="33" operator="lessThan">
      <formula>-110</formula>
    </cfRule>
    <cfRule type="cellIs" dxfId="28" priority="34" operator="greaterThan">
      <formula>110</formula>
    </cfRule>
    <cfRule type="cellIs" dxfId="27" priority="35" operator="greaterThan">
      <formula>1.1</formula>
    </cfRule>
  </conditionalFormatting>
  <conditionalFormatting sqref="Q162">
    <cfRule type="cellIs" dxfId="26" priority="26" operator="lessThan">
      <formula>-110</formula>
    </cfRule>
    <cfRule type="cellIs" dxfId="25" priority="27" operator="greaterThan">
      <formula>110</formula>
    </cfRule>
    <cfRule type="cellIs" dxfId="24" priority="28" operator="greaterThan">
      <formula>1.1</formula>
    </cfRule>
  </conditionalFormatting>
  <conditionalFormatting sqref="Q173">
    <cfRule type="cellIs" dxfId="23" priority="23" operator="lessThan">
      <formula>-110</formula>
    </cfRule>
    <cfRule type="cellIs" dxfId="22" priority="24" operator="greaterThan">
      <formula>110</formula>
    </cfRule>
    <cfRule type="cellIs" dxfId="21" priority="25" operator="greaterThan">
      <formula>1.1</formula>
    </cfRule>
  </conditionalFormatting>
  <conditionalFormatting sqref="Q182">
    <cfRule type="cellIs" dxfId="20" priority="20" operator="lessThan">
      <formula>-110</formula>
    </cfRule>
    <cfRule type="cellIs" dxfId="19" priority="21" operator="greaterThan">
      <formula>110</formula>
    </cfRule>
    <cfRule type="cellIs" dxfId="18" priority="22" operator="greaterThan">
      <formula>1.1</formula>
    </cfRule>
  </conditionalFormatting>
  <conditionalFormatting sqref="Q194">
    <cfRule type="cellIs" dxfId="17" priority="17" operator="lessThan">
      <formula>-110</formula>
    </cfRule>
    <cfRule type="cellIs" dxfId="16" priority="18" operator="greaterThan">
      <formula>110</formula>
    </cfRule>
    <cfRule type="cellIs" dxfId="15" priority="19" operator="greaterThan">
      <formula>1.1</formula>
    </cfRule>
  </conditionalFormatting>
  <conditionalFormatting sqref="Q201">
    <cfRule type="cellIs" dxfId="14" priority="14" operator="lessThan">
      <formula>-110</formula>
    </cfRule>
    <cfRule type="cellIs" dxfId="13" priority="15" operator="greaterThan">
      <formula>110</formula>
    </cfRule>
    <cfRule type="cellIs" dxfId="12" priority="16" operator="greaterThan">
      <formula>1.1</formula>
    </cfRule>
  </conditionalFormatting>
  <conditionalFormatting sqref="Q218">
    <cfRule type="cellIs" dxfId="11" priority="11" operator="lessThan">
      <formula>-110</formula>
    </cfRule>
    <cfRule type="cellIs" dxfId="10" priority="12" operator="greaterThan">
      <formula>110</formula>
    </cfRule>
    <cfRule type="cellIs" dxfId="9" priority="13" operator="greaterThan">
      <formula>1.1</formula>
    </cfRule>
  </conditionalFormatting>
  <conditionalFormatting sqref="Q221:Q223">
    <cfRule type="cellIs" dxfId="8" priority="30" operator="lessThan">
      <formula>-110</formula>
    </cfRule>
    <cfRule type="cellIs" dxfId="7" priority="31" operator="greaterThan">
      <formula>110</formula>
    </cfRule>
    <cfRule type="cellIs" dxfId="6" priority="32" operator="greaterThan">
      <formula>1.1</formula>
    </cfRule>
  </conditionalFormatting>
  <conditionalFormatting sqref="AH1:AH9">
    <cfRule type="cellIs" dxfId="5" priority="1" operator="lessThan">
      <formula>-110</formula>
    </cfRule>
    <cfRule type="cellIs" dxfId="4" priority="2" operator="greaterThan">
      <formula>110</formula>
    </cfRule>
  </conditionalFormatting>
  <conditionalFormatting sqref="AH1:AI9">
    <cfRule type="cellIs" dxfId="3" priority="3" operator="greaterThan">
      <formula>1.1</formula>
    </cfRule>
  </conditionalFormatting>
  <conditionalFormatting sqref="AI1:AI9">
    <cfRule type="cellIs" dxfId="2" priority="6" operator="lessThan">
      <formula>-1.1</formula>
    </cfRule>
  </conditionalFormatting>
  <conditionalFormatting sqref="BL1:BL9">
    <cfRule type="cellIs" dxfId="1" priority="4" operator="lessThan">
      <formula>-1.1</formula>
    </cfRule>
    <cfRule type="cellIs" dxfId="0" priority="5" operator="greaterThan">
      <formula>1.1</formula>
    </cfRule>
  </conditionalFormatting>
  <printOptions horizontalCentered="1"/>
  <pageMargins left="0.31496062992125984" right="0.31496062992125984" top="0.74803149606299213" bottom="0.51181102362204722" header="0" footer="0"/>
  <pageSetup paperSize="9" scale="4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8DC19FE9A2DB449B1D2C9FB8EA7A77" ma:contentTypeVersion="15" ma:contentTypeDescription="Create a new document." ma:contentTypeScope="" ma:versionID="588d7e5b3edde4b5ede225e9cb07e376">
  <xsd:schema xmlns:xsd="http://www.w3.org/2001/XMLSchema" xmlns:xs="http://www.w3.org/2001/XMLSchema" xmlns:p="http://schemas.microsoft.com/office/2006/metadata/properties" xmlns:ns2="82498490-4e48-4424-8d93-8e5c3da5b3d9" xmlns:ns3="6ca23b58-4dd7-498a-bde7-82755bca103c" targetNamespace="http://schemas.microsoft.com/office/2006/metadata/properties" ma:root="true" ma:fieldsID="4a9910e008f226e8d94fcf856a7d11d5" ns2:_="" ns3:_="">
    <xsd:import namespace="82498490-4e48-4424-8d93-8e5c3da5b3d9"/>
    <xsd:import namespace="6ca23b58-4dd7-498a-bde7-82755bca10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498490-4e48-4424-8d93-8e5c3da5b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b83f2d1-2194-4fdb-8932-fcef14303f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23b58-4dd7-498a-bde7-82755bca103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e7a483d-edd0-4998-8d7b-e86e8b515f99}" ma:internalName="TaxCatchAll" ma:showField="CatchAllData" ma:web="6ca23b58-4dd7-498a-bde7-82755bca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498490-4e48-4424-8d93-8e5c3da5b3d9">
      <Terms xmlns="http://schemas.microsoft.com/office/infopath/2007/PartnerControls"/>
    </lcf76f155ced4ddcb4097134ff3c332f>
    <TaxCatchAll xmlns="6ca23b58-4dd7-498a-bde7-82755bca10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3984D0-C735-4725-B82E-B55128E6F45E}"/>
</file>

<file path=customXml/itemProps2.xml><?xml version="1.0" encoding="utf-8"?>
<ds:datastoreItem xmlns:ds="http://schemas.openxmlformats.org/officeDocument/2006/customXml" ds:itemID="{39069B18-29F5-447C-8B96-8E57B193A7A3}">
  <ds:schemaRefs>
    <ds:schemaRef ds:uri="http://schemas.microsoft.com/office/2006/metadata/properties"/>
    <ds:schemaRef ds:uri="http://schemas.microsoft.com/office/infopath/2007/PartnerControls"/>
    <ds:schemaRef ds:uri="82498490-4e48-4424-8d93-8e5c3da5b3d9"/>
    <ds:schemaRef ds:uri="6ca23b58-4dd7-498a-bde7-82755bca103c"/>
  </ds:schemaRefs>
</ds:datastoreItem>
</file>

<file path=customXml/itemProps3.xml><?xml version="1.0" encoding="utf-8"?>
<ds:datastoreItem xmlns:ds="http://schemas.openxmlformats.org/officeDocument/2006/customXml" ds:itemID="{7AF39FB3-BEB4-42BD-890E-D08D0619E0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Guidelines</vt:lpstr>
      <vt:lpstr>Instructions</vt:lpstr>
      <vt:lpstr>Consolidated Budget(old one)</vt:lpstr>
      <vt:lpstr>Financial Summary</vt:lpstr>
      <vt:lpstr>RBI</vt:lpstr>
      <vt:lpstr>Consolidated Budget</vt:lpstr>
      <vt:lpstr>Income </vt:lpstr>
      <vt:lpstr>Analysis</vt:lpstr>
      <vt:lpstr>Contact</vt:lpstr>
      <vt:lpstr>Sample Member</vt:lpstr>
      <vt:lpstr>Member 1</vt:lpstr>
      <vt:lpstr>Member 2</vt:lpstr>
      <vt:lpstr>Sheet1</vt:lpstr>
      <vt:lpstr>Member3</vt:lpstr>
      <vt:lpstr>Member 4</vt:lpstr>
      <vt:lpstr>Member 5</vt:lpstr>
      <vt:lpstr>Member 6</vt:lpstr>
      <vt:lpstr>Member 7</vt:lpstr>
      <vt:lpstr>List</vt:lpstr>
      <vt:lpstr>Member -7</vt:lpstr>
      <vt:lpstr>Member 8</vt:lpstr>
      <vt:lpstr>Member 9</vt:lpstr>
      <vt:lpstr>Member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hma</dc:creator>
  <cp:keywords/>
  <dc:description/>
  <cp:lastModifiedBy>Sokanta Chanda</cp:lastModifiedBy>
  <cp:revision/>
  <dcterms:created xsi:type="dcterms:W3CDTF">2000-05-24T09:55:44Z</dcterms:created>
  <dcterms:modified xsi:type="dcterms:W3CDTF">2025-03-13T10:11:40Z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0x010100288DC19FE9A2DB449B1D2C9FB8EA7A77</vt:lpwstr>
  </property>
  <property fmtid="{D5CDD505-2E9C-101B-9397-08002B2CF9AE}" pid="3" name="_dlc_DocIdItemGuid">
    <vt:lpwstr>9cde19c4-174e-4844-a663-8101f3574b6c</vt:lpwstr>
  </property>
  <property fmtid="{D5CDD505-2E9C-101B-9397-08002B2CF9AE}" pid="4" name="MediaServiceImageTags">
    <vt:lpwstr/>
  </property>
  <property fmtid="{D5CDD505-2E9C-101B-9397-08002B2CF9AE}" pid="5" name="Jet Reports Function Literals">
    <vt:lpwstr>,	;	,	{	}	[@[{0}]]	1033	1033</vt:lpwstr>
  </property>
  <property fmtid="{D5CDD505-2E9C-101B-9397-08002B2CF9AE}" pid="6" name="xd_ProgID">
    <vt:lpwstr/>
  </property>
  <property fmtid="{D5CDD505-2E9C-101B-9397-08002B2CF9AE}" pid="7" name="_dlc_DocId">
    <vt:lpwstr>Y5UKHAEMVTUP-1414336597-730715</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DocIdUrl">
    <vt:lpwstr>https://actalliance530.sharepoint.com/sites/ActAlliance/_layouts/15/DocIdRedir.aspx?ID=Y5UKHAEMVTUP-1414336597-730715, Y5UKHAEMVTUP-1414336597-730715</vt:lpwstr>
  </property>
  <property fmtid="{D5CDD505-2E9C-101B-9397-08002B2CF9AE}" pid="13" name="xd_Signature">
    <vt:bool>false</vt:bool>
  </property>
  <property fmtid="{D5CDD505-2E9C-101B-9397-08002B2CF9AE}" pid="14" name="SharedWithUsers">
    <vt:lpwstr>10509;#Ioakeim Vravas;#58;#Dragana Levićanin</vt:lpwstr>
  </property>
</Properties>
</file>